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06" windowWidth="8835" windowHeight="8970" activeTab="0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" sheetId="10" r:id="rId10"/>
    <sheet name="2-11" sheetId="11" r:id="rId11"/>
    <sheet name="2-12" sheetId="12" r:id="rId12"/>
    <sheet name="２-13" sheetId="13" r:id="rId13"/>
    <sheet name="2-14年齢国調" sheetId="14" r:id="rId14"/>
    <sheet name="2-15（登録人口）" sheetId="15" r:id="rId15"/>
    <sheet name="2-16(地区国調)" sheetId="16" r:id="rId16"/>
    <sheet name="2-17" sheetId="17" r:id="rId17"/>
  </sheets>
  <definedNames>
    <definedName name="_xlnm.Print_Area" localSheetId="0">'2-1'!$A$1:$N$44</definedName>
    <definedName name="_xlnm.Print_Area" localSheetId="9">'2-10'!$A$1:$V$29</definedName>
    <definedName name="_xlnm.Print_Area" localSheetId="11">'2-12'!$A$1:$AD$52</definedName>
    <definedName name="_xlnm.Print_Area" localSheetId="12">'２-13'!$A$1:$P$48</definedName>
    <definedName name="_xlnm.Print_Area" localSheetId="13">'2-14年齢国調'!$A$1:$P$48</definedName>
    <definedName name="_xlnm.Print_Area" localSheetId="15">'2-16(地区国調)'!$A$1:$Z$52</definedName>
    <definedName name="_xlnm.Print_Area" localSheetId="16">'2-17'!$A$1:$P$48</definedName>
    <definedName name="_xlnm.Print_Area" localSheetId="2">'2-3'!$A$1:$I$27</definedName>
    <definedName name="_xlnm.Print_Area" localSheetId="3">'2-4'!$A$1:$K$33</definedName>
    <definedName name="_xlnm.Print_Area" localSheetId="4">'2-5'!$A$1:$H$19</definedName>
    <definedName name="_xlnm.Print_Area" localSheetId="6">'2-7'!$A$1:$AC$30</definedName>
    <definedName name="_xlnm.Print_Area" localSheetId="7">'2-8'!$A$1:$N$23</definedName>
    <definedName name="_xlnm.Print_Area" localSheetId="8">'2-9'!$A$1:$V$31</definedName>
  </definedNames>
  <calcPr fullCalcOnLoad="1"/>
</workbook>
</file>

<file path=xl/sharedStrings.xml><?xml version="1.0" encoding="utf-8"?>
<sst xmlns="http://schemas.openxmlformats.org/spreadsheetml/2006/main" count="1622" uniqueCount="695">
  <si>
    <t>年次</t>
  </si>
  <si>
    <t>婚姻</t>
  </si>
  <si>
    <t>離婚</t>
  </si>
  <si>
    <t>死産</t>
  </si>
  <si>
    <t>差</t>
  </si>
  <si>
    <t>実数</t>
  </si>
  <si>
    <t>増減</t>
  </si>
  <si>
    <t>増加率</t>
  </si>
  <si>
    <t>率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</si>
  <si>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</si>
  <si>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</si>
  <si>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</si>
  <si>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</si>
  <si>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</si>
  <si>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</si>
  <si>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</si>
  <si>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</si>
  <si>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</si>
  <si>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年次</t>
  </si>
  <si>
    <t>総人口</t>
  </si>
  <si>
    <t>総面積</t>
  </si>
  <si>
    <t>人口集中
地区人口</t>
  </si>
  <si>
    <t>総人口に
対する割合</t>
  </si>
  <si>
    <t>人口集中
地区面積</t>
  </si>
  <si>
    <t>総面積に
対する割合</t>
  </si>
  <si>
    <t>昼間人口
①</t>
  </si>
  <si>
    <t>流出人口状況</t>
  </si>
  <si>
    <t>昼間人口比率
①／②</t>
  </si>
  <si>
    <t>増減（△）</t>
  </si>
  <si>
    <t>流入人口</t>
  </si>
  <si>
    <t>流出人口</t>
  </si>
  <si>
    <t>35年</t>
  </si>
  <si>
    <t>40年</t>
  </si>
  <si>
    <t>45年</t>
  </si>
  <si>
    <t>50年</t>
  </si>
  <si>
    <t>55年</t>
  </si>
  <si>
    <t>60年</t>
  </si>
  <si>
    <t>61年</t>
  </si>
  <si>
    <t>62年</t>
  </si>
  <si>
    <t>63年</t>
  </si>
  <si>
    <t>3年</t>
  </si>
  <si>
    <t>4年</t>
  </si>
  <si>
    <t>5年</t>
  </si>
  <si>
    <t>6年</t>
  </si>
  <si>
    <t>7年</t>
  </si>
  <si>
    <t>8年</t>
  </si>
  <si>
    <t>9年</t>
  </si>
  <si>
    <t>12年</t>
  </si>
  <si>
    <t>本庁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</si>
  <si>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</si>
  <si>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</si>
  <si>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</si>
  <si>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</si>
  <si>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</si>
  <si>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</si>
  <si>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</si>
  <si>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</si>
  <si>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茂呂（2）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</si>
  <si>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</si>
  <si>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</si>
  <si>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</si>
  <si>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</si>
  <si>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</si>
  <si>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</si>
  <si>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</si>
  <si>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</si>
  <si>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</si>
  <si>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</si>
  <si>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</si>
  <si>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</si>
  <si>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</si>
  <si>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</si>
  <si>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</si>
  <si>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</si>
  <si>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</si>
  <si>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</si>
  <si>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</si>
  <si>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</si>
  <si>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</si>
  <si>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</si>
  <si>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</si>
  <si>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</si>
  <si>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</si>
  <si>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</si>
  <si>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</si>
  <si>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</si>
  <si>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</si>
  <si>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</si>
  <si>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</si>
  <si>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</si>
  <si>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</si>
  <si>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</si>
  <si>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</si>
  <si>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</si>
  <si>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</si>
  <si>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</si>
  <si>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</si>
  <si>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</si>
  <si>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</si>
  <si>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</si>
  <si>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</si>
  <si>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</si>
  <si>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</si>
  <si>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</si>
  <si>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</si>
  <si>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</si>
  <si>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</si>
  <si>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</si>
  <si>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</si>
  <si>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</si>
  <si>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</si>
  <si>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</si>
  <si>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</si>
  <si>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</si>
  <si>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</si>
  <si>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</si>
  <si>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</si>
  <si>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</si>
  <si>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</si>
  <si>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</si>
  <si>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</si>
  <si>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</si>
  <si>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</si>
  <si>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</si>
  <si>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</si>
  <si>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</si>
  <si>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</si>
  <si>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</si>
  <si>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</si>
  <si>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</si>
  <si>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</si>
  <si>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</si>
  <si>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</si>
  <si>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</si>
  <si>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</si>
  <si>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</si>
  <si>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</si>
  <si>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</si>
  <si>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</si>
  <si>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</si>
  <si>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</si>
  <si>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</si>
  <si>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</si>
  <si>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</si>
  <si>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</si>
  <si>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</si>
  <si>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</si>
  <si>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</si>
  <si>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</si>
  <si>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</si>
  <si>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</si>
  <si>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</si>
  <si>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</si>
  <si>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</si>
  <si>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</si>
  <si>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</si>
  <si>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</si>
  <si>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</si>
  <si>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</si>
  <si>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</si>
  <si>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</si>
  <si>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</si>
  <si>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</si>
  <si>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</si>
  <si>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</si>
  <si>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</si>
  <si>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</si>
  <si>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</si>
  <si>
    <t>A</t>
  </si>
  <si>
    <t>B</t>
  </si>
  <si>
    <t>C</t>
  </si>
  <si>
    <t>D</t>
  </si>
  <si>
    <t>E</t>
  </si>
  <si>
    <t>F</t>
  </si>
  <si>
    <t>G</t>
  </si>
  <si>
    <t>H</t>
  </si>
  <si>
    <t>J</t>
  </si>
  <si>
    <t>専門的・技術
的職業従事者</t>
  </si>
  <si>
    <t>管理的
職業従事者</t>
  </si>
  <si>
    <t>事務
従事者</t>
  </si>
  <si>
    <t>販売
従事者</t>
  </si>
  <si>
    <t>サービス職業
従事者</t>
  </si>
  <si>
    <t>保安職業
従事者</t>
  </si>
  <si>
    <t>農林漁業
作業者</t>
  </si>
  <si>
    <t>運輸・通信
従事者</t>
  </si>
  <si>
    <t>I</t>
  </si>
  <si>
    <t>分類不能
の職業</t>
  </si>
  <si>
    <t>（各年10月1日現在）</t>
  </si>
  <si>
    <t>技能工、採掘・
製造・建設・作業者
及び労務作業者</t>
  </si>
  <si>
    <t>千手町</t>
  </si>
  <si>
    <t>第2次産業</t>
  </si>
  <si>
    <t>第3次産業</t>
  </si>
  <si>
    <t>5～9</t>
  </si>
  <si>
    <t>10～14</t>
  </si>
  <si>
    <t>15～19</t>
  </si>
  <si>
    <t>20～24</t>
  </si>
  <si>
    <t>25～29</t>
  </si>
  <si>
    <t>35～39</t>
  </si>
  <si>
    <t>40～44</t>
  </si>
  <si>
    <t>45～49</t>
  </si>
  <si>
    <t>50～54</t>
  </si>
  <si>
    <t>55～59</t>
  </si>
  <si>
    <t>65～69</t>
  </si>
  <si>
    <t>70～74</t>
  </si>
  <si>
    <t>75～79</t>
  </si>
  <si>
    <t>80～84</t>
  </si>
  <si>
    <t>85以上</t>
  </si>
  <si>
    <t>年齢</t>
  </si>
  <si>
    <t>総数</t>
  </si>
  <si>
    <t>男</t>
  </si>
  <si>
    <t>女</t>
  </si>
  <si>
    <t>0～4歳</t>
  </si>
  <si>
    <t>0～4</t>
  </si>
  <si>
    <t>30～34</t>
  </si>
  <si>
    <t>60～64</t>
  </si>
  <si>
    <t>0～14</t>
  </si>
  <si>
    <t>15～64</t>
  </si>
  <si>
    <t>65以上</t>
  </si>
  <si>
    <t>60～64歳</t>
  </si>
  <si>
    <t>平均年齢</t>
  </si>
  <si>
    <t>性比</t>
  </si>
  <si>
    <t>30～34歳</t>
  </si>
  <si>
    <t>常住人口
（夜間人口）
②</t>
  </si>
  <si>
    <t>市</t>
  </si>
  <si>
    <t>県</t>
  </si>
  <si>
    <t>国</t>
  </si>
  <si>
    <t>平成2年</t>
  </si>
  <si>
    <t>昭和50年</t>
  </si>
  <si>
    <t>産業別</t>
  </si>
  <si>
    <t>雇用者</t>
  </si>
  <si>
    <t>役員</t>
  </si>
  <si>
    <t>家族
従業者</t>
  </si>
  <si>
    <t>家庭
内職者</t>
  </si>
  <si>
    <t>常雇</t>
  </si>
  <si>
    <t>臨時雇</t>
  </si>
  <si>
    <t>-</t>
  </si>
  <si>
    <t>他県</t>
  </si>
  <si>
    <t>西方町</t>
  </si>
  <si>
    <t>就業者</t>
  </si>
  <si>
    <t>通学者</t>
  </si>
  <si>
    <t>地区別</t>
  </si>
  <si>
    <t>※総数</t>
  </si>
  <si>
    <t>Ａ農業
Ｂ林業
Ｃ漁業</t>
  </si>
  <si>
    <t>Ｄ鉱     業
Ｅ建設業
Ｆ製造業</t>
  </si>
  <si>
    <t>Ｇ
Ｈ
Ｉ
Ｊ
Ｋ
Ｌ
Ｍ</t>
  </si>
  <si>
    <t>電気・ガス等
運輸・通信業
卸・小売，飲食
金融・保険業
不動産業
サービス業
公務</t>
  </si>
  <si>
    <t xml:space="preserve">第1次産業
（％）
Ａ・Ｂ・Ｃ
</t>
  </si>
  <si>
    <t xml:space="preserve">第2次産業
（％）
Ｄ・Ｅ・Ｆ
</t>
  </si>
  <si>
    <t>第3次産業
（％）
Ｇ・Ｈ・Ｉ・Ｊ・Ｋ・Ｌ・Ｍ</t>
  </si>
  <si>
    <t>鹿沼地区</t>
  </si>
  <si>
    <t>※「分類不能の産業」含む</t>
  </si>
  <si>
    <t>総数</t>
  </si>
  <si>
    <t>中国</t>
  </si>
  <si>
    <t>韓国</t>
  </si>
  <si>
    <t>朝鮮</t>
  </si>
  <si>
    <t>英国</t>
  </si>
  <si>
    <t>米国</t>
  </si>
  <si>
    <t>16歳以上</t>
  </si>
  <si>
    <t>男</t>
  </si>
  <si>
    <t>女</t>
  </si>
  <si>
    <t>15年</t>
  </si>
  <si>
    <t>2-2　　　町　　別　　世　　帯　　数　</t>
  </si>
  <si>
    <t>町　　別　　世　　帯　　数　</t>
  </si>
  <si>
    <t>及  び 男  女  別  人  口  （つ づ き ）</t>
  </si>
  <si>
    <t>（単位：戸・人）</t>
  </si>
  <si>
    <t>町別</t>
  </si>
  <si>
    <t>面     積
(ｋ㎡）</t>
  </si>
  <si>
    <t>人口</t>
  </si>
  <si>
    <t>世帯密度
（世帯／ｋ㎡）</t>
  </si>
  <si>
    <t>人口密度
（人／ｋ㎡）</t>
  </si>
  <si>
    <t>御成橋町1丁目</t>
  </si>
  <si>
    <t>御成橋町2丁目</t>
  </si>
  <si>
    <t>西茂呂1丁目</t>
  </si>
  <si>
    <t>西茂呂2丁目</t>
  </si>
  <si>
    <t>西茂呂3丁目</t>
  </si>
  <si>
    <t>西茂呂4丁目</t>
  </si>
  <si>
    <t>栄町1丁目</t>
  </si>
  <si>
    <t>栄町２丁目</t>
  </si>
  <si>
    <t>栄町3丁目</t>
  </si>
  <si>
    <t>茂呂</t>
  </si>
  <si>
    <t>資料：毎月人口調査 市民生活部調</t>
  </si>
  <si>
    <t>資料：国勢調査</t>
  </si>
  <si>
    <t>（各年10月1日現在）</t>
  </si>
  <si>
    <t>平　成 　2</t>
  </si>
  <si>
    <t xml:space="preserve"> 年</t>
  </si>
  <si>
    <t>　　　 出生率・死亡率は、10月1日現在の人口1,000人当たりの年間の出生（死亡）数。</t>
  </si>
  <si>
    <t>16年</t>
  </si>
  <si>
    <t>（単位：世帯・人・‰・件）</t>
  </si>
  <si>
    <t>（各年12月1日現在）</t>
  </si>
  <si>
    <t>（注） 世帯数、人口の実数は、12月1日及び各月1日現在。世帯数・人口の増減は対前年・対前月の数。</t>
  </si>
  <si>
    <t>　　　 動態は年別分・月別分として扱う。年別分は、1月分（2月1日現在の数）～12月分（翌年1月1日現在の数）の計、及び月別分は、</t>
  </si>
  <si>
    <t>　　人　　口　　動　　態</t>
  </si>
  <si>
    <t>地区別</t>
  </si>
  <si>
    <t>自然動態</t>
  </si>
  <si>
    <t>社会動態</t>
  </si>
  <si>
    <t>人口増加数</t>
  </si>
  <si>
    <t>出生</t>
  </si>
  <si>
    <t>死亡</t>
  </si>
  <si>
    <t>自然増減</t>
  </si>
  <si>
    <t>転入</t>
  </si>
  <si>
    <t>転出</t>
  </si>
  <si>
    <t>社会増減</t>
  </si>
  <si>
    <t>旧市内</t>
  </si>
  <si>
    <t>菊   沢</t>
  </si>
  <si>
    <t>東大芦</t>
  </si>
  <si>
    <t>北押原</t>
  </si>
  <si>
    <t>板   荷</t>
  </si>
  <si>
    <t>西大芦</t>
  </si>
  <si>
    <t>加   蘇</t>
  </si>
  <si>
    <t>北犬飼</t>
  </si>
  <si>
    <t>南   摩</t>
  </si>
  <si>
    <t>南押原</t>
  </si>
  <si>
    <t>町別</t>
  </si>
  <si>
    <t>推計人口</t>
  </si>
  <si>
    <t>増減</t>
  </si>
  <si>
    <t>増加率</t>
  </si>
  <si>
    <t>寄与率</t>
  </si>
  <si>
    <t>御成橋町1丁目</t>
  </si>
  <si>
    <t>御成橋町2丁目</t>
  </si>
  <si>
    <t>本庁</t>
  </si>
  <si>
    <t>加蘇地区</t>
  </si>
  <si>
    <t>大和田町</t>
  </si>
  <si>
    <t>南押原地区</t>
  </si>
  <si>
    <t>菊沢地区</t>
  </si>
  <si>
    <t>東大芦地区</t>
  </si>
  <si>
    <t>西茂呂1丁目</t>
  </si>
  <si>
    <t>-</t>
  </si>
  <si>
    <t>西茂呂２丁目</t>
  </si>
  <si>
    <t>西茂呂３丁目</t>
  </si>
  <si>
    <t>西茂呂4丁目</t>
  </si>
  <si>
    <t>栄町1丁目</t>
  </si>
  <si>
    <t>-</t>
  </si>
  <si>
    <t>栄町２丁目</t>
  </si>
  <si>
    <t>栄町3丁目</t>
  </si>
  <si>
    <t>北押原地区</t>
  </si>
  <si>
    <t>北犬飼地区</t>
  </si>
  <si>
    <t>板荷地区</t>
  </si>
  <si>
    <t>西大芦地区</t>
  </si>
  <si>
    <t>南摩地区</t>
  </si>
  <si>
    <t>（注） 寄与率は、全体の変化に対する各町の影響度を表します。</t>
  </si>
  <si>
    <t>年齢不詳</t>
  </si>
  <si>
    <t>　　　 翌月1日現在の数でとらえる。</t>
  </si>
  <si>
    <t>計</t>
  </si>
  <si>
    <t>粟野</t>
  </si>
  <si>
    <t>粟野地区</t>
  </si>
  <si>
    <t>16歳未満</t>
  </si>
  <si>
    <t>平成17年</t>
  </si>
  <si>
    <t>17年</t>
  </si>
  <si>
    <t>粟野地区</t>
  </si>
  <si>
    <t>粕尾地区</t>
  </si>
  <si>
    <t>口粟野</t>
  </si>
  <si>
    <t>中粟野</t>
  </si>
  <si>
    <t>入粟野</t>
  </si>
  <si>
    <t>中粕尾</t>
  </si>
  <si>
    <t>上粕尾</t>
  </si>
  <si>
    <t>下永野</t>
  </si>
  <si>
    <t>上永野</t>
  </si>
  <si>
    <t>久野</t>
  </si>
  <si>
    <t>北半田</t>
  </si>
  <si>
    <t>下粕尾</t>
  </si>
  <si>
    <t>口粟野</t>
  </si>
  <si>
    <t>中粟野</t>
  </si>
  <si>
    <t>入粟野</t>
  </si>
  <si>
    <t>柏木</t>
  </si>
  <si>
    <t>下粕尾</t>
  </si>
  <si>
    <t>中粕尾</t>
  </si>
  <si>
    <t>上粕尾</t>
  </si>
  <si>
    <t>下永野</t>
  </si>
  <si>
    <t>上永野</t>
  </si>
  <si>
    <t>久野</t>
  </si>
  <si>
    <t>深程</t>
  </si>
  <si>
    <t>北半田</t>
  </si>
  <si>
    <t>合　計</t>
  </si>
  <si>
    <t>　資料：市民生活部調</t>
  </si>
  <si>
    <t>75以上</t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</si>
  <si>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</si>
  <si>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</si>
  <si>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</si>
  <si>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</si>
  <si>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</si>
  <si>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</si>
  <si>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</si>
  <si>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</si>
  <si>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平成元年</t>
  </si>
  <si>
    <t>2年</t>
  </si>
  <si>
    <t>10年</t>
  </si>
  <si>
    <t>11年</t>
  </si>
  <si>
    <t>14年</t>
  </si>
  <si>
    <t>（12月末日現在）</t>
  </si>
  <si>
    <t>－</t>
  </si>
  <si>
    <t>東部台地区</t>
  </si>
  <si>
    <t>永野</t>
  </si>
  <si>
    <t>清洲</t>
  </si>
  <si>
    <t>深程</t>
  </si>
  <si>
    <t>及  び  男  女  別  人  口</t>
  </si>
  <si>
    <t>総計</t>
  </si>
  <si>
    <t>板荷</t>
  </si>
  <si>
    <t>東部台地区</t>
  </si>
  <si>
    <t>粕尾地区</t>
  </si>
  <si>
    <t>永野地区</t>
  </si>
  <si>
    <t>清洲地区</t>
  </si>
  <si>
    <t>世帯密度
（世帯／ｋ㎡）</t>
  </si>
  <si>
    <t>人口密度
（人／ｋ㎡）</t>
  </si>
  <si>
    <t>人口増加率
（％）</t>
  </si>
  <si>
    <t>1世帯当りの
人口（人）</t>
  </si>
  <si>
    <t xml:space="preserve">情報通信業    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</si>
  <si>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</si>
  <si>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</si>
  <si>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</si>
  <si>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</si>
  <si>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</si>
  <si>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</si>
  <si>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</si>
  <si>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</si>
  <si>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</si>
  <si>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 xml:space="preserve">飲食店，宿泊業    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</si>
  <si>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</si>
  <si>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</si>
  <si>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</si>
  <si>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</si>
  <si>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</si>
  <si>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</si>
  <si>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</si>
  <si>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Ｒ</t>
  </si>
  <si>
    <t>Ｓ</t>
  </si>
  <si>
    <t xml:space="preserve">分類不能の産業    </t>
  </si>
  <si>
    <t xml:space="preserve">（再掲）    </t>
  </si>
  <si>
    <t xml:space="preserve">第1次産業    </t>
  </si>
  <si>
    <t xml:space="preserve">第2次産業    </t>
  </si>
  <si>
    <t xml:space="preserve">第3次産業    </t>
  </si>
  <si>
    <t>雇人のある
業主</t>
  </si>
  <si>
    <t>-</t>
  </si>
  <si>
    <t>柏木</t>
  </si>
  <si>
    <t>（単位：人、％、k㎡）</t>
  </si>
  <si>
    <t>資料： 市民生活部調</t>
  </si>
  <si>
    <t>年少人口</t>
  </si>
  <si>
    <t>100歳以上</t>
  </si>
  <si>
    <t>鹿沼市　　　総数</t>
  </si>
  <si>
    <t>　　　　　　　　男</t>
  </si>
  <si>
    <t>　　　　　　　　女</t>
  </si>
  <si>
    <t>鹿沼地区　　総数</t>
  </si>
  <si>
    <t>菊沢地区　　総数</t>
  </si>
  <si>
    <t>東大芦地区　総数</t>
  </si>
  <si>
    <t>北押原地区　総数</t>
  </si>
  <si>
    <t>板荷地区　　総数</t>
  </si>
  <si>
    <t>西大芦地区　総数</t>
  </si>
  <si>
    <t>加蘇地区　　総数</t>
  </si>
  <si>
    <t>北犬飼地区　総数</t>
  </si>
  <si>
    <t>東部台地区　総数</t>
  </si>
  <si>
    <t>南摩地区　　総数</t>
  </si>
  <si>
    <t>南押原地区　総数</t>
  </si>
  <si>
    <t>粟野地区　総数</t>
  </si>
  <si>
    <t>粕尾地区　総数</t>
  </si>
  <si>
    <t>永野地区　総数</t>
  </si>
  <si>
    <t>清洲地区　総数</t>
  </si>
  <si>
    <t>住民基本台帳人口</t>
  </si>
  <si>
    <t>ー</t>
  </si>
  <si>
    <t>鹿沼</t>
  </si>
  <si>
    <t>2-15　　地　区　別　5　歳　階　級　別　人　口　　</t>
  </si>
  <si>
    <t>板荷地区　　総数</t>
  </si>
  <si>
    <t>85～89</t>
  </si>
  <si>
    <t>90～94</t>
  </si>
  <si>
    <t>95～99</t>
  </si>
  <si>
    <t>平成17年10月1日現在推計人口</t>
  </si>
  <si>
    <t>平成１７年国勢調査人口</t>
  </si>
  <si>
    <t>東部台地区</t>
  </si>
  <si>
    <t>南押原地区</t>
  </si>
  <si>
    <t>清洲地区</t>
  </si>
  <si>
    <t>資料：平成１７年国勢調査</t>
  </si>
  <si>
    <t>総計</t>
  </si>
  <si>
    <t>生産年齢人口</t>
  </si>
  <si>
    <t>老年人口</t>
  </si>
  <si>
    <t>総数</t>
  </si>
  <si>
    <t>世帯数</t>
  </si>
  <si>
    <t>人口</t>
  </si>
  <si>
    <t>昭和40年以前において現行の市域による数値とした。</t>
  </si>
  <si>
    <t>人　　口</t>
  </si>
  <si>
    <t>（平成1８年10月1日現在）</t>
  </si>
  <si>
    <t>出生</t>
  </si>
  <si>
    <t>Ｈ１３．１０．１現在人口</t>
  </si>
  <si>
    <t>Ｈ１４．１０．１現在人口</t>
  </si>
  <si>
    <t>Ｈ１５．１０．１現在人口</t>
  </si>
  <si>
    <t>Ｈ１６．１０．１現在人口</t>
  </si>
  <si>
    <t>Ｈ１７．１０．１現在人口</t>
  </si>
  <si>
    <t>Ｈ１８．１０．１現在人口</t>
  </si>
  <si>
    <t>（平成18年1月～12月）</t>
  </si>
  <si>
    <t>　（　平　成　13　年　～　平　成　18　年　）</t>
  </si>
  <si>
    <t>平成18年10月1日
現在</t>
  </si>
  <si>
    <t>平成13年10月1日
現在</t>
  </si>
  <si>
    <t>１６歳未満</t>
  </si>
  <si>
    <t>１６歳以上</t>
  </si>
  <si>
    <t>18年</t>
  </si>
  <si>
    <t>職業4区分割合（％）</t>
  </si>
  <si>
    <t>農林漁業関係</t>
  </si>
  <si>
    <t>生産・運輸関係</t>
  </si>
  <si>
    <t>販売・サービス関係</t>
  </si>
  <si>
    <t>事務・管理関係</t>
  </si>
  <si>
    <t>茂呂</t>
  </si>
  <si>
    <t>平成18年</t>
  </si>
  <si>
    <t>平成19年9月30日現在 登録人口</t>
  </si>
  <si>
    <t>85～89</t>
  </si>
  <si>
    <t>90～94</t>
  </si>
  <si>
    <t>95～99</t>
  </si>
  <si>
    <t>鹿沼市　　　総数</t>
  </si>
  <si>
    <r>
      <t>平成13年　　　　　</t>
    </r>
    <r>
      <rPr>
        <sz val="8"/>
        <color indexed="10"/>
        <rFont val="ＭＳ Ｐ明朝"/>
        <family val="1"/>
      </rPr>
      <t>増加率がでたら削除</t>
    </r>
  </si>
  <si>
    <t>2-17　　　外　国　人　登　録　国　籍　別　人　口</t>
  </si>
  <si>
    <t>2-16　　地　区　別　5　歳　階　級　別　人　口　　</t>
  </si>
  <si>
    <t>2-1　　　人　　口　　及　　び　　</t>
  </si>
  <si>
    <t>　　世　　帯　　数　　の　　推　　移</t>
  </si>
  <si>
    <t>年次</t>
  </si>
  <si>
    <t>人口の指数
大正9年＝100</t>
  </si>
  <si>
    <t>※</t>
  </si>
  <si>
    <t>※</t>
  </si>
  <si>
    <t>※</t>
  </si>
  <si>
    <t>※</t>
  </si>
  <si>
    <t>13年</t>
  </si>
  <si>
    <t>（注） ※印は国勢調査、他は推計人口。</t>
  </si>
  <si>
    <t>千手町</t>
  </si>
  <si>
    <t>2-13　　　年　　齢　　（　各　　歳　）　</t>
  </si>
  <si>
    <t>85～89</t>
  </si>
  <si>
    <t>90～94</t>
  </si>
  <si>
    <t>65～74</t>
  </si>
  <si>
    <t>95～99</t>
  </si>
  <si>
    <t>100～</t>
  </si>
  <si>
    <t>　　　　（　）内は年齢3区分別人口構成比（％）</t>
  </si>
  <si>
    <t>2-14　　　年　　齢　　（　各　　歳　）　</t>
  </si>
  <si>
    <t>（平成17年10月1日現在）</t>
  </si>
  <si>
    <t>資料：栃木県毎月人口調査年齢別人口調査結果</t>
  </si>
  <si>
    <t>－</t>
  </si>
  <si>
    <t>18年1月</t>
  </si>
  <si>
    <t>2月</t>
  </si>
  <si>
    <t>3月</t>
  </si>
  <si>
    <t>資料：毎月人口調査</t>
  </si>
  <si>
    <t>85歳以上</t>
  </si>
  <si>
    <t>（平成1８年10月1日現在）</t>
  </si>
  <si>
    <t>※</t>
  </si>
  <si>
    <t>人口集中地区人口密度</t>
  </si>
  <si>
    <t>平成14年</t>
  </si>
  <si>
    <t>雇人のない
業主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</si>
  <si>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</si>
  <si>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</si>
  <si>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</si>
  <si>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</si>
  <si>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</si>
  <si>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</si>
  <si>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</si>
  <si>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</si>
  <si>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</si>
  <si>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</si>
  <si>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</si>
  <si>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</si>
  <si>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</si>
  <si>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>Ｈ</t>
  </si>
  <si>
    <t xml:space="preserve">サービス業（他に分類されないもの）    </t>
  </si>
  <si>
    <t xml:space="preserve">公務（他に分類されないもの）    </t>
  </si>
  <si>
    <t>　男　　女　　別　　人　　口　　　　　　　-平成17年国勢調査-</t>
  </si>
  <si>
    <t>（単位：人）</t>
  </si>
  <si>
    <t>流入超過
(△=流出)</t>
  </si>
  <si>
    <t>他市区町村で従業・通学（流出人口）</t>
  </si>
  <si>
    <t>他市区町村に常住（流入人口）</t>
  </si>
  <si>
    <t>総数</t>
  </si>
  <si>
    <t>宇都宮市</t>
  </si>
  <si>
    <t>栃木市</t>
  </si>
  <si>
    <t>今市市</t>
  </si>
  <si>
    <t>その他
県内</t>
  </si>
  <si>
    <t>宇都宮市</t>
  </si>
  <si>
    <t>今市市</t>
  </si>
  <si>
    <t>その他
県内</t>
  </si>
  <si>
    <t>平成2年</t>
  </si>
  <si>
    <t>就業者</t>
  </si>
  <si>
    <t>通学者</t>
  </si>
  <si>
    <t>-</t>
  </si>
  <si>
    <t>鹿沼市（粟野町）に
常住</t>
  </si>
  <si>
    <t>自市
（鹿沼市・粟野町）
に常住</t>
  </si>
  <si>
    <t>鹿沼市（粟野町）で
従業・通学</t>
  </si>
  <si>
    <t>粟野町　　　（鹿沼市）</t>
  </si>
  <si>
    <t>粟野町　　　（鹿沼市）</t>
  </si>
  <si>
    <t>(平成17年10月1日現在）</t>
  </si>
  <si>
    <t>　　　　　　　　　　　　2-4　　　人　　口　　指　　標　</t>
  </si>
  <si>
    <t>2-6　　　昼　間　人　口　　―　国　勢　調　査　―</t>
  </si>
  <si>
    <t>2-5　　　人口集中地区（DIDs）の面積と人口の推移―国勢調査―</t>
  </si>
  <si>
    <t>2-7　産業（大分類）・従業上の地位（7区分）</t>
  </si>
  <si>
    <t>2-9　　　就業・通学による流出・</t>
  </si>
  <si>
    <t>２－10　人口動態の推移</t>
  </si>
  <si>
    <t>2-11　　　地　　区　　別　　</t>
  </si>
  <si>
    <t>2-12　　　町　別　人　口　の　推　移　</t>
  </si>
  <si>
    <t>2-3　　　産業（大分類）地区別・産業別就業者の割合</t>
  </si>
  <si>
    <t>粟   野</t>
  </si>
  <si>
    <t>粕   尾</t>
  </si>
  <si>
    <t>永   野</t>
  </si>
  <si>
    <t>清   洲</t>
  </si>
  <si>
    <t>　―　　国　　勢　　調　　査　　―</t>
  </si>
  <si>
    <t>区分</t>
  </si>
  <si>
    <t>平成7年</t>
  </si>
  <si>
    <t>平成12年</t>
  </si>
  <si>
    <t>市</t>
  </si>
  <si>
    <t>県</t>
  </si>
  <si>
    <t>国</t>
  </si>
  <si>
    <t>人     口     密     度     （     人     ／     ｋ㎡     ）</t>
  </si>
  <si>
    <t>人口増加率（対前回％）</t>
  </si>
  <si>
    <t>　　　　　　　　△0.6</t>
  </si>
  <si>
    <t>性比（％）</t>
  </si>
  <si>
    <t>年齢構成指数</t>
  </si>
  <si>
    <t>年少人口指数</t>
  </si>
  <si>
    <t>老年人口指数</t>
  </si>
  <si>
    <t>従属人口指数</t>
  </si>
  <si>
    <t>老年化指数</t>
  </si>
  <si>
    <t>労働力率計（％）</t>
  </si>
  <si>
    <t>失業率</t>
  </si>
  <si>
    <t>産業3区分割合（％）</t>
  </si>
  <si>
    <t>第1次産業</t>
  </si>
  <si>
    <t>従業上の地位別割合（％）</t>
  </si>
  <si>
    <t>雇用者</t>
  </si>
  <si>
    <t>自営業主</t>
  </si>
  <si>
    <t>家族従業者</t>
  </si>
  <si>
    <t>男女別15歳以上就業者数     ―国勢調査―</t>
  </si>
  <si>
    <t>鹿沼市(粟野町）に常住する就業者・通学者</t>
  </si>
  <si>
    <t>鹿沼市(粟野町）で従業・通学する者</t>
  </si>
  <si>
    <t>アフガニスタン</t>
  </si>
  <si>
    <t>アルゼンチン</t>
  </si>
  <si>
    <t>オーストラリア</t>
  </si>
  <si>
    <t>バングラデシュ</t>
  </si>
  <si>
    <t>ボリビア</t>
  </si>
  <si>
    <t>ブラジル</t>
  </si>
  <si>
    <t>カナダ</t>
  </si>
  <si>
    <t>コロンビア</t>
  </si>
  <si>
    <t>－</t>
  </si>
  <si>
    <t>デンマーク</t>
  </si>
  <si>
    <t>フランス</t>
  </si>
  <si>
    <t>ドイツ</t>
  </si>
  <si>
    <t>ガーナ</t>
  </si>
  <si>
    <t>グァテマラ</t>
  </si>
  <si>
    <t>インド</t>
  </si>
  <si>
    <t>インドネシア</t>
  </si>
  <si>
    <t>イラン</t>
  </si>
  <si>
    <t>カザフスタン</t>
  </si>
  <si>
    <t>－</t>
  </si>
  <si>
    <t>マレーシア</t>
  </si>
  <si>
    <t>メキシコ</t>
  </si>
  <si>
    <t>モンゴル</t>
  </si>
  <si>
    <t>オランダ</t>
  </si>
  <si>
    <t>ニュージーランド</t>
  </si>
  <si>
    <t>ナイジェリア</t>
  </si>
  <si>
    <t>オマーン</t>
  </si>
  <si>
    <t>パキスタン</t>
  </si>
  <si>
    <t>パラグアイ</t>
  </si>
  <si>
    <t>ペルー</t>
  </si>
  <si>
    <t>フィリピン</t>
  </si>
  <si>
    <t>ルーマニア</t>
  </si>
  <si>
    <t>ロシア</t>
  </si>
  <si>
    <t>スリランカ</t>
  </si>
  <si>
    <t>タイ</t>
  </si>
  <si>
    <t>チュニジア</t>
  </si>
  <si>
    <t>トルコ</t>
  </si>
  <si>
    <t>－</t>
  </si>
  <si>
    <t>－</t>
  </si>
  <si>
    <t>ウズベキスタン</t>
  </si>
  <si>
    <t>ベトナム</t>
  </si>
  <si>
    <t>　　　（注）平成16年については、年度末現在人口である。</t>
  </si>
  <si>
    <t>平成16年度</t>
  </si>
  <si>
    <t>15歳以上就業者数         ―国勢調査―</t>
  </si>
  <si>
    <t>流入人口（15歳以上）　 ―国勢調査―</t>
  </si>
  <si>
    <t>　男　　女　　別　　人　　口　          -　推　計　人　口　-</t>
  </si>
  <si>
    <t>年　　次</t>
  </si>
  <si>
    <t>鹿　沼</t>
  </si>
  <si>
    <t>粟　野</t>
  </si>
  <si>
    <t>12年</t>
  </si>
  <si>
    <t>7年</t>
  </si>
  <si>
    <t>区   分</t>
  </si>
  <si>
    <t>自市
（鹿沼市・粟野町）
で従業・通学</t>
  </si>
  <si>
    <t>区    分</t>
  </si>
  <si>
    <t>　　　　　　　　　　　　　　　　　　　　　　　　　　　　２－８　職業（大分類）別</t>
  </si>
  <si>
    <t>　（注１）性比とは、女100人に対する男の割合をいう。</t>
  </si>
  <si>
    <t>　（注２）産業3区分割合については、分類不能は除く。</t>
  </si>
  <si>
    <t>　（注３）職業4区分割合については、分類不能は除く。</t>
  </si>
  <si>
    <t>資料：平成17年国勢調査</t>
  </si>
  <si>
    <t xml:space="preserve">電気・ガス・熱供給・水道業 </t>
  </si>
  <si>
    <t>ー</t>
  </si>
  <si>
    <t>面　　積             (ｋ㎡)</t>
  </si>
  <si>
    <t>世帯数  　　　　　  (世帯）</t>
  </si>
  <si>
    <t>計　（人）</t>
  </si>
  <si>
    <t>男　（人）</t>
  </si>
  <si>
    <t>女　（人）</t>
  </si>
  <si>
    <t>人口増加数　　　　（人）</t>
  </si>
  <si>
    <t>女100人に
つき男　（人）</t>
  </si>
  <si>
    <t>世帯数　　（世帯）</t>
  </si>
  <si>
    <t>男（人）</t>
  </si>
  <si>
    <t>女（人）</t>
  </si>
  <si>
    <t>総数（人）</t>
  </si>
  <si>
    <t>（単位：人・％）</t>
  </si>
  <si>
    <t>（単位:人）</t>
  </si>
  <si>
    <t>（単位:人）</t>
  </si>
  <si>
    <t>資料：国勢調査</t>
  </si>
  <si>
    <t>（単位:人・％）</t>
  </si>
  <si>
    <t>（単位:人・％･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</si>
</sst>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;&quot;△ &quot;0"/>
    <numFmt numFmtId="179" formatCode="0.00;&quot;△ &quot;0.00"/>
    <numFmt numFmtId="180" formatCode="#,##0_);[Red]\(#,##0\)"/>
    <numFmt numFmtId="181" formatCode="#,##0.000;&quot;△ &quot;#,##0.000"/>
    <numFmt numFmtId="182" formatCode="#,##0.0;&quot;△ &quot;#,##0.0"/>
    <numFmt numFmtId="183" formatCode="#,##0.0;[Red]\-#,##0.0"/>
    <numFmt numFmtId="184" formatCode="0.0;&quot;△ &quot;0.0"/>
    <numFmt numFmtId="185" formatCode="0.000;&quot;△ &quot;0.000"/>
    <numFmt numFmtId="186" formatCode="0.0000;&quot;△ &quot;0.0000"/>
    <numFmt numFmtId="187" formatCode="#,##0_ "/>
    <numFmt numFmtId="188" formatCode="#,##0.0_ "/>
    <numFmt numFmtId="189" formatCode="#,##0.00_ "/>
    <numFmt numFmtId="190" formatCode="0.0%"/>
    <numFmt numFmtId="191" formatCode="0.0_ "/>
    <numFmt numFmtId="192" formatCode="#,##0_ ;[Red]\-#,##0\ "/>
    <numFmt numFmtId="193" formatCode="#,##0.00_ ;[Red]\-#,##0.00\ "/>
    <numFmt numFmtId="194" formatCode="0_);[Red]\(0\)"/>
    <numFmt numFmtId="195" formatCode="0.0"/>
    <numFmt numFmtId="196" formatCode="_ * #,##0.0_ ;_ * \-#,##0.0_ ;_ * &quot;-&quot;?_ ;_ @_ "/>
    <numFmt numFmtId="197" formatCode="#,##0.0"/>
    <numFmt numFmtId="198" formatCode="\ ###,###,##0;&quot;-&quot;###,###,##0"/>
    <numFmt numFmtId="199" formatCode="###,###,###,##0;&quot;-&quot;##,###,###,##0"/>
    <numFmt numFmtId="200" formatCode="##0.0;&quot;-&quot;#0.0"/>
    <numFmt numFmtId="201" formatCode="0.00000"/>
    <numFmt numFmtId="202" formatCode="0.0000"/>
    <numFmt numFmtId="203" formatCode="0.000"/>
    <numFmt numFmtId="204" formatCode="#,##0.0_ ;[Red]\-#,##0.0\ "/>
    <numFmt numFmtId="205" formatCode="[$-411]ggge&quot;年&quot;m&quot;月&quot;d&quot;日現在&quot;"/>
    <numFmt numFmtId="206" formatCode="0.00_);[Red]\(0.00\)"/>
    <numFmt numFmtId="207" formatCode="##,###,##0;&quot;-&quot;#,###,##0"/>
    <numFmt numFmtId="208" formatCode="#,###,##0;&quot; -&quot;###,##0"/>
    <numFmt numFmtId="209" formatCode="\ ###,##0;&quot;-&quot;###,##0"/>
    <numFmt numFmtId="210" formatCode="###,##0;&quot;-&quot;##,##0"/>
    <numFmt numFmtId="211" formatCode="#,##0.0_);\(#,##0.0\)"/>
    <numFmt numFmtId="212" formatCode="#,##0.0_);[Red]\(#,##0.0\)"/>
    <numFmt numFmtId="213" formatCode="0.0_);[Red]\(0.0\)"/>
    <numFmt numFmtId="214" formatCode="0_);\(0\)"/>
    <numFmt numFmtId="215" formatCode="#,##0_);\(#,##0\)"/>
    <numFmt numFmtId="216" formatCode="0.0_);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sz val="8.5"/>
      <name val="ＭＳ Ｐ明朝"/>
      <family val="1"/>
    </font>
    <font>
      <b/>
      <sz val="8.5"/>
      <name val="ＭＳ Ｐ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Century"/>
      <family val="1"/>
    </font>
    <font>
      <sz val="10"/>
      <color indexed="10"/>
      <name val="ＭＳ Ｐ明朝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明朝"/>
      <family val="1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14"/>
      <name val="ＭＳ Ｐゴシック"/>
      <family val="3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16"/>
      <color indexed="10"/>
      <name val="ＭＳ Ｐゴシック"/>
      <family val="3"/>
    </font>
    <font>
      <sz val="11"/>
      <color indexed="10"/>
      <name val="ＭＳ Ｐ明朝"/>
      <family val="1"/>
    </font>
    <font>
      <sz val="8.5"/>
      <color indexed="10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8"/>
      <color indexed="10"/>
      <name val="ＭＳ Ｐ明朝"/>
      <family val="1"/>
    </font>
    <font>
      <sz val="14"/>
      <name val="ＭＳ Ｐ明朝"/>
      <family val="1"/>
    </font>
    <font>
      <sz val="10"/>
      <color indexed="12"/>
      <name val="ＭＳ Ｐゴシック"/>
      <family val="3"/>
    </font>
    <font>
      <b/>
      <sz val="8"/>
      <name val="ＭＳ Ｐゴシック"/>
      <family val="3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789">
    <xf numFmtId="0" fontId="0" fillId="0" borderId="0" xfId="0" applyAlignment="1">
      <alignment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Border="1" applyAlignment="1">
      <alignment vertical="center"/>
    </xf>
    <xf numFmtId="178" fontId="5" fillId="0" borderId="0" xfId="17" applyNumberFormat="1" applyFont="1" applyFill="1" applyAlignment="1">
      <alignment vertical="center"/>
    </xf>
    <xf numFmtId="184" fontId="5" fillId="0" borderId="0" xfId="17" applyNumberFormat="1" applyFont="1" applyFill="1" applyAlignment="1">
      <alignment vertical="center"/>
    </xf>
    <xf numFmtId="178" fontId="4" fillId="0" borderId="0" xfId="17" applyNumberFormat="1" applyFont="1" applyFill="1" applyAlignment="1">
      <alignment vertical="center"/>
    </xf>
    <xf numFmtId="184" fontId="4" fillId="0" borderId="0" xfId="17" applyNumberFormat="1" applyFont="1" applyFill="1" applyAlignment="1">
      <alignment vertical="center"/>
    </xf>
    <xf numFmtId="178" fontId="17" fillId="0" borderId="1" xfId="17" applyNumberFormat="1" applyFont="1" applyFill="1" applyBorder="1" applyAlignment="1">
      <alignment horizontal="distributed" vertical="center"/>
    </xf>
    <xf numFmtId="178" fontId="17" fillId="0" borderId="2" xfId="17" applyNumberFormat="1" applyFont="1" applyFill="1" applyBorder="1" applyAlignment="1">
      <alignment horizontal="distributed" vertical="center"/>
    </xf>
    <xf numFmtId="184" fontId="17" fillId="0" borderId="2" xfId="17" applyNumberFormat="1" applyFont="1" applyFill="1" applyBorder="1" applyAlignment="1">
      <alignment horizontal="distributed" vertical="center"/>
    </xf>
    <xf numFmtId="178" fontId="17" fillId="0" borderId="0" xfId="17" applyNumberFormat="1" applyFont="1" applyFill="1" applyAlignment="1">
      <alignment horizontal="distributed" vertical="center"/>
    </xf>
    <xf numFmtId="176" fontId="17" fillId="0" borderId="0" xfId="17" applyNumberFormat="1" applyFont="1" applyFill="1" applyAlignment="1">
      <alignment vertical="center"/>
    </xf>
    <xf numFmtId="178" fontId="17" fillId="0" borderId="0" xfId="17" applyNumberFormat="1" applyFont="1" applyFill="1" applyAlignment="1">
      <alignment vertical="center"/>
    </xf>
    <xf numFmtId="178" fontId="6" fillId="0" borderId="0" xfId="17" applyNumberFormat="1" applyFont="1" applyFill="1" applyAlignment="1">
      <alignment vertical="center"/>
    </xf>
    <xf numFmtId="184" fontId="6" fillId="0" borderId="0" xfId="17" applyNumberFormat="1" applyFont="1" applyFill="1" applyAlignment="1">
      <alignment vertical="center"/>
    </xf>
    <xf numFmtId="178" fontId="7" fillId="0" borderId="0" xfId="17" applyNumberFormat="1" applyFont="1" applyFill="1" applyAlignment="1">
      <alignment vertical="center"/>
    </xf>
    <xf numFmtId="178" fontId="2" fillId="0" borderId="0" xfId="17" applyNumberFormat="1" applyFont="1" applyFill="1" applyAlignment="1">
      <alignment vertical="center"/>
    </xf>
    <xf numFmtId="184" fontId="2" fillId="0" borderId="0" xfId="17" applyNumberFormat="1" applyFont="1" applyFill="1" applyAlignment="1">
      <alignment vertical="center"/>
    </xf>
    <xf numFmtId="38" fontId="17" fillId="0" borderId="0" xfId="17" applyFont="1" applyFill="1" applyAlignment="1">
      <alignment vertical="center"/>
    </xf>
    <xf numFmtId="38" fontId="17" fillId="0" borderId="3" xfId="17" applyFont="1" applyFill="1" applyBorder="1" applyAlignment="1">
      <alignment vertical="center"/>
    </xf>
    <xf numFmtId="176" fontId="17" fillId="0" borderId="3" xfId="17" applyNumberFormat="1" applyFont="1" applyFill="1" applyBorder="1" applyAlignment="1">
      <alignment vertical="center"/>
    </xf>
    <xf numFmtId="176" fontId="17" fillId="0" borderId="4" xfId="17" applyNumberFormat="1" applyFont="1" applyFill="1" applyBorder="1" applyAlignment="1">
      <alignment vertical="center"/>
    </xf>
    <xf numFmtId="38" fontId="5" fillId="0" borderId="0" xfId="17" applyFont="1" applyFill="1" applyAlignment="1">
      <alignment horizontal="center" vertical="center"/>
    </xf>
    <xf numFmtId="38" fontId="17" fillId="0" borderId="0" xfId="17" applyFont="1" applyFill="1" applyBorder="1" applyAlignment="1">
      <alignment vertical="center"/>
    </xf>
    <xf numFmtId="38" fontId="17" fillId="0" borderId="0" xfId="17" applyFont="1" applyFill="1" applyAlignment="1">
      <alignment horizontal="center" vertical="center"/>
    </xf>
    <xf numFmtId="38" fontId="14" fillId="0" borderId="0" xfId="17" applyFont="1" applyFill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82" fontId="2" fillId="0" borderId="7" xfId="0" applyNumberFormat="1" applyFont="1" applyFill="1" applyBorder="1" applyAlignment="1">
      <alignment vertical="center"/>
    </xf>
    <xf numFmtId="182" fontId="2" fillId="0" borderId="4" xfId="0" applyNumberFormat="1" applyFont="1" applyFill="1" applyBorder="1" applyAlignment="1">
      <alignment vertical="center"/>
    </xf>
    <xf numFmtId="182" fontId="2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 wrapText="1"/>
    </xf>
    <xf numFmtId="177" fontId="3" fillId="0" borderId="3" xfId="17" applyNumberFormat="1" applyFont="1" applyFill="1" applyBorder="1" applyAlignment="1">
      <alignment vertical="center"/>
    </xf>
    <xf numFmtId="192" fontId="3" fillId="0" borderId="3" xfId="17" applyNumberFormat="1" applyFont="1" applyFill="1" applyBorder="1" applyAlignment="1">
      <alignment vertical="center"/>
    </xf>
    <xf numFmtId="177" fontId="2" fillId="0" borderId="3" xfId="17" applyNumberFormat="1" applyFont="1" applyFill="1" applyBorder="1" applyAlignment="1">
      <alignment vertical="center"/>
    </xf>
    <xf numFmtId="192" fontId="2" fillId="0" borderId="3" xfId="17" applyNumberFormat="1" applyFont="1" applyFill="1" applyBorder="1" applyAlignment="1">
      <alignment vertical="center"/>
    </xf>
    <xf numFmtId="38" fontId="2" fillId="0" borderId="4" xfId="17" applyFont="1" applyFill="1" applyBorder="1" applyAlignment="1">
      <alignment horizontal="distributed" vertical="center"/>
    </xf>
    <xf numFmtId="192" fontId="2" fillId="0" borderId="7" xfId="17" applyNumberFormat="1" applyFont="1" applyFill="1" applyBorder="1" applyAlignment="1">
      <alignment vertical="center"/>
    </xf>
    <xf numFmtId="38" fontId="2" fillId="0" borderId="3" xfId="17" applyFont="1" applyFill="1" applyBorder="1" applyAlignment="1">
      <alignment vertical="center"/>
    </xf>
    <xf numFmtId="38" fontId="2" fillId="0" borderId="7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distributed" vertical="center"/>
    </xf>
    <xf numFmtId="38" fontId="3" fillId="0" borderId="3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2" fillId="0" borderId="8" xfId="17" applyFont="1" applyFill="1" applyBorder="1" applyAlignment="1">
      <alignment vertical="center"/>
    </xf>
    <xf numFmtId="38" fontId="2" fillId="0" borderId="9" xfId="17" applyFont="1" applyFill="1" applyBorder="1" applyAlignment="1">
      <alignment horizontal="distributed" vertical="center"/>
    </xf>
    <xf numFmtId="177" fontId="2" fillId="0" borderId="5" xfId="17" applyNumberFormat="1" applyFont="1" applyFill="1" applyBorder="1" applyAlignment="1">
      <alignment vertical="center"/>
    </xf>
    <xf numFmtId="192" fontId="2" fillId="0" borderId="5" xfId="17" applyNumberFormat="1" applyFont="1" applyFill="1" applyBorder="1" applyAlignment="1">
      <alignment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10" xfId="17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88" fontId="2" fillId="0" borderId="3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188" fontId="2" fillId="0" borderId="4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188" fontId="2" fillId="0" borderId="5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9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87" fontId="2" fillId="0" borderId="3" xfId="0" applyNumberFormat="1" applyFont="1" applyFill="1" applyBorder="1" applyAlignment="1">
      <alignment vertical="center"/>
    </xf>
    <xf numFmtId="189" fontId="2" fillId="0" borderId="3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87" fontId="2" fillId="0" borderId="5" xfId="0" applyNumberFormat="1" applyFont="1" applyFill="1" applyBorder="1" applyAlignment="1">
      <alignment vertical="center"/>
    </xf>
    <xf numFmtId="189" fontId="2" fillId="0" borderId="5" xfId="0" applyNumberFormat="1" applyFont="1" applyFill="1" applyBorder="1" applyAlignment="1">
      <alignment vertical="center"/>
    </xf>
    <xf numFmtId="176" fontId="2" fillId="0" borderId="3" xfId="17" applyNumberFormat="1" applyFont="1" applyFill="1" applyBorder="1" applyAlignment="1">
      <alignment vertical="center"/>
    </xf>
    <xf numFmtId="176" fontId="2" fillId="0" borderId="5" xfId="17" applyNumberFormat="1" applyFont="1" applyFill="1" applyBorder="1" applyAlignment="1">
      <alignment vertical="center"/>
    </xf>
    <xf numFmtId="182" fontId="2" fillId="0" borderId="10" xfId="17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2" fillId="0" borderId="2" xfId="21" applyFont="1" applyFill="1" applyBorder="1" applyAlignment="1">
      <alignment horizontal="distributed" vertical="center"/>
      <protection/>
    </xf>
    <xf numFmtId="0" fontId="2" fillId="0" borderId="6" xfId="21" applyFont="1" applyFill="1" applyBorder="1" applyAlignment="1">
      <alignment horizontal="distributed" vertical="center"/>
      <protection/>
    </xf>
    <xf numFmtId="0" fontId="2" fillId="0" borderId="1" xfId="21" applyFont="1" applyFill="1" applyBorder="1" applyAlignment="1">
      <alignment horizontal="distributed" vertical="center"/>
      <protection/>
    </xf>
    <xf numFmtId="0" fontId="2" fillId="0" borderId="0" xfId="21" applyFill="1" applyAlignment="1">
      <alignment vertical="center"/>
      <protection/>
    </xf>
    <xf numFmtId="0" fontId="2" fillId="0" borderId="2" xfId="21" applyFont="1" applyFill="1" applyBorder="1" applyAlignment="1">
      <alignment horizontal="distributed" vertical="center" wrapText="1"/>
      <protection/>
    </xf>
    <xf numFmtId="0" fontId="2" fillId="0" borderId="6" xfId="21" applyFont="1" applyFill="1" applyBorder="1" applyAlignment="1">
      <alignment horizontal="distributed" vertical="center" wrapText="1"/>
      <protection/>
    </xf>
    <xf numFmtId="0" fontId="2" fillId="0" borderId="1" xfId="21" applyFont="1" applyFill="1" applyBorder="1" applyAlignment="1">
      <alignment horizontal="distributed" vertical="center" wrapText="1"/>
      <protection/>
    </xf>
    <xf numFmtId="0" fontId="4" fillId="0" borderId="2" xfId="21" applyFont="1" applyFill="1" applyBorder="1" applyAlignment="1">
      <alignment horizontal="distributed" vertical="center" wrapText="1"/>
      <protection/>
    </xf>
    <xf numFmtId="0" fontId="2" fillId="0" borderId="12" xfId="21" applyFont="1" applyFill="1" applyBorder="1" applyAlignment="1">
      <alignment horizontal="left" vertical="center"/>
      <protection/>
    </xf>
    <xf numFmtId="187" fontId="2" fillId="0" borderId="3" xfId="21" applyNumberFormat="1" applyFill="1" applyBorder="1" applyAlignment="1">
      <alignment vertical="center"/>
      <protection/>
    </xf>
    <xf numFmtId="187" fontId="2" fillId="0" borderId="7" xfId="21" applyNumberFormat="1" applyFill="1" applyBorder="1" applyAlignment="1">
      <alignment vertical="center"/>
      <protection/>
    </xf>
    <xf numFmtId="187" fontId="2" fillId="0" borderId="4" xfId="21" applyNumberFormat="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0" fontId="2" fillId="0" borderId="0" xfId="21" applyFill="1" applyBorder="1" applyAlignment="1">
      <alignment horizontal="right" vertical="center"/>
      <protection/>
    </xf>
    <xf numFmtId="0" fontId="2" fillId="0" borderId="4" xfId="21" applyFill="1" applyBorder="1" applyAlignment="1">
      <alignment horizontal="left" vertical="center"/>
      <protection/>
    </xf>
    <xf numFmtId="49" fontId="2" fillId="0" borderId="0" xfId="21" applyNumberFormat="1" applyFont="1" applyFill="1" applyBorder="1" applyAlignment="1">
      <alignment horizontal="right" vertical="center"/>
      <protection/>
    </xf>
    <xf numFmtId="0" fontId="2" fillId="0" borderId="4" xfId="21" applyFont="1" applyFill="1" applyBorder="1" applyAlignment="1">
      <alignment horizontal="left" vertical="center"/>
      <protection/>
    </xf>
    <xf numFmtId="0" fontId="2" fillId="0" borderId="8" xfId="21" applyFont="1" applyFill="1" applyBorder="1" applyAlignment="1">
      <alignment vertical="center"/>
      <protection/>
    </xf>
    <xf numFmtId="187" fontId="2" fillId="0" borderId="5" xfId="21" applyNumberFormat="1" applyFont="1" applyFill="1" applyBorder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176" fontId="2" fillId="0" borderId="7" xfId="21" applyNumberFormat="1" applyFill="1" applyBorder="1" applyAlignment="1">
      <alignment vertical="center"/>
      <protection/>
    </xf>
    <xf numFmtId="0" fontId="2" fillId="0" borderId="4" xfId="21" applyFont="1" applyFill="1" applyBorder="1" applyAlignment="1">
      <alignment horizontal="distributed" vertical="center" wrapText="1"/>
      <protection/>
    </xf>
    <xf numFmtId="38" fontId="2" fillId="0" borderId="6" xfId="17" applyFont="1" applyFill="1" applyBorder="1" applyAlignment="1">
      <alignment horizontal="distributed" vertical="center" wrapText="1"/>
    </xf>
    <xf numFmtId="38" fontId="2" fillId="0" borderId="1" xfId="17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38" fontId="3" fillId="0" borderId="13" xfId="17" applyFont="1" applyFill="1" applyBorder="1" applyAlignment="1">
      <alignment vertical="center"/>
    </xf>
    <xf numFmtId="183" fontId="2" fillId="0" borderId="0" xfId="0" applyNumberFormat="1" applyFont="1" applyFill="1" applyAlignment="1">
      <alignment/>
    </xf>
    <xf numFmtId="38" fontId="2" fillId="0" borderId="3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horizontal="right" vertical="center"/>
    </xf>
    <xf numFmtId="38" fontId="2" fillId="0" borderId="4" xfId="17" applyFont="1" applyFill="1" applyBorder="1" applyAlignment="1">
      <alignment vertical="center"/>
    </xf>
    <xf numFmtId="183" fontId="2" fillId="0" borderId="3" xfId="17" applyNumberFormat="1" applyFont="1" applyFill="1" applyBorder="1" applyAlignment="1">
      <alignment vertical="center"/>
    </xf>
    <xf numFmtId="183" fontId="2" fillId="0" borderId="7" xfId="17" applyNumberFormat="1" applyFont="1" applyFill="1" applyBorder="1" applyAlignment="1">
      <alignment vertical="center"/>
    </xf>
    <xf numFmtId="38" fontId="2" fillId="0" borderId="5" xfId="17" applyFont="1" applyFill="1" applyBorder="1" applyAlignment="1">
      <alignment vertical="center"/>
    </xf>
    <xf numFmtId="38" fontId="2" fillId="0" borderId="9" xfId="17" applyFont="1" applyFill="1" applyBorder="1" applyAlignment="1">
      <alignment vertical="center"/>
    </xf>
    <xf numFmtId="0" fontId="2" fillId="0" borderId="0" xfId="0" applyFont="1" applyFill="1" applyAlignment="1">
      <alignment/>
    </xf>
    <xf numFmtId="38" fontId="5" fillId="0" borderId="0" xfId="17" applyFont="1" applyFill="1" applyBorder="1" applyAlignment="1">
      <alignment vertical="center"/>
    </xf>
    <xf numFmtId="0" fontId="4" fillId="0" borderId="0" xfId="21" applyFont="1" applyFill="1" applyAlignment="1">
      <alignment horizontal="center" vertical="center"/>
      <protection/>
    </xf>
    <xf numFmtId="0" fontId="2" fillId="0" borderId="14" xfId="21" applyFont="1" applyFill="1" applyBorder="1" applyAlignment="1">
      <alignment horizontal="distributed" vertical="center"/>
      <protection/>
    </xf>
    <xf numFmtId="0" fontId="2" fillId="0" borderId="15" xfId="21" applyFont="1" applyFill="1" applyBorder="1" applyAlignment="1">
      <alignment horizontal="distributed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3" fillId="0" borderId="4" xfId="21" applyFont="1" applyFill="1" applyBorder="1" applyAlignment="1">
      <alignment horizontal="distributed" vertical="center"/>
      <protection/>
    </xf>
    <xf numFmtId="187" fontId="3" fillId="0" borderId="3" xfId="21" applyNumberFormat="1" applyFont="1" applyFill="1" applyBorder="1" applyAlignment="1">
      <alignment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187" fontId="2" fillId="0" borderId="4" xfId="21" applyNumberFormat="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187" fontId="2" fillId="0" borderId="16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Alignment="1">
      <alignment horizontal="distributed" vertical="center"/>
      <protection/>
    </xf>
    <xf numFmtId="49" fontId="17" fillId="0" borderId="0" xfId="17" applyNumberFormat="1" applyFont="1" applyFill="1" applyAlignment="1">
      <alignment horizontal="left" vertical="center"/>
    </xf>
    <xf numFmtId="178" fontId="17" fillId="0" borderId="9" xfId="17" applyNumberFormat="1" applyFont="1" applyFill="1" applyBorder="1" applyAlignment="1">
      <alignment horizontal="center" vertical="center"/>
    </xf>
    <xf numFmtId="178" fontId="17" fillId="0" borderId="4" xfId="17" applyNumberFormat="1" applyFont="1" applyFill="1" applyBorder="1" applyAlignment="1">
      <alignment horizontal="distributed" vertical="center"/>
    </xf>
    <xf numFmtId="178" fontId="17" fillId="0" borderId="3" xfId="17" applyNumberFormat="1" applyFont="1" applyFill="1" applyBorder="1" applyAlignment="1">
      <alignment vertical="center"/>
    </xf>
    <xf numFmtId="177" fontId="17" fillId="0" borderId="3" xfId="17" applyNumberFormat="1" applyFont="1" applyFill="1" applyBorder="1" applyAlignment="1">
      <alignment vertical="center"/>
    </xf>
    <xf numFmtId="184" fontId="17" fillId="0" borderId="3" xfId="17" applyNumberFormat="1" applyFont="1" applyFill="1" applyBorder="1" applyAlignment="1">
      <alignment vertical="center"/>
    </xf>
    <xf numFmtId="49" fontId="17" fillId="0" borderId="4" xfId="17" applyNumberFormat="1" applyFont="1" applyFill="1" applyBorder="1" applyAlignment="1">
      <alignment horizontal="center" vertical="center"/>
    </xf>
    <xf numFmtId="178" fontId="17" fillId="0" borderId="4" xfId="17" applyNumberFormat="1" applyFont="1" applyFill="1" applyBorder="1" applyAlignment="1">
      <alignment horizontal="center" vertical="center"/>
    </xf>
    <xf numFmtId="178" fontId="17" fillId="0" borderId="7" xfId="17" applyNumberFormat="1" applyFont="1" applyFill="1" applyBorder="1" applyAlignment="1">
      <alignment vertical="center"/>
    </xf>
    <xf numFmtId="176" fontId="17" fillId="0" borderId="7" xfId="17" applyNumberFormat="1" applyFont="1" applyFill="1" applyBorder="1" applyAlignment="1">
      <alignment vertical="center"/>
    </xf>
    <xf numFmtId="38" fontId="17" fillId="0" borderId="4" xfId="17" applyFont="1" applyFill="1" applyBorder="1" applyAlignment="1">
      <alignment vertical="center"/>
    </xf>
    <xf numFmtId="178" fontId="5" fillId="0" borderId="0" xfId="17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178" fontId="17" fillId="0" borderId="6" xfId="17" applyNumberFormat="1" applyFont="1" applyFill="1" applyBorder="1" applyAlignment="1">
      <alignment horizontal="distributed" vertical="center"/>
    </xf>
    <xf numFmtId="176" fontId="17" fillId="0" borderId="4" xfId="17" applyNumberFormat="1" applyFont="1" applyFill="1" applyBorder="1" applyAlignment="1">
      <alignment horizontal="distributed" vertical="center"/>
    </xf>
    <xf numFmtId="184" fontId="17" fillId="0" borderId="7" xfId="17" applyNumberFormat="1" applyFont="1" applyFill="1" applyBorder="1" applyAlignment="1">
      <alignment vertical="center"/>
    </xf>
    <xf numFmtId="38" fontId="3" fillId="0" borderId="5" xfId="17" applyFont="1" applyFill="1" applyBorder="1" applyAlignment="1">
      <alignment vertical="center"/>
    </xf>
    <xf numFmtId="38" fontId="2" fillId="0" borderId="0" xfId="17" applyFont="1" applyFill="1" applyAlignment="1">
      <alignment horizontal="distributed" vertical="center"/>
    </xf>
    <xf numFmtId="193" fontId="3" fillId="0" borderId="3" xfId="17" applyNumberFormat="1" applyFont="1" applyFill="1" applyBorder="1" applyAlignment="1">
      <alignment vertical="center"/>
    </xf>
    <xf numFmtId="206" fontId="3" fillId="0" borderId="7" xfId="17" applyNumberFormat="1" applyFont="1" applyFill="1" applyBorder="1" applyAlignment="1">
      <alignment vertical="center"/>
    </xf>
    <xf numFmtId="193" fontId="2" fillId="0" borderId="3" xfId="17" applyNumberFormat="1" applyFont="1" applyFill="1" applyBorder="1" applyAlignment="1">
      <alignment vertical="center"/>
    </xf>
    <xf numFmtId="192" fontId="3" fillId="0" borderId="13" xfId="17" applyNumberFormat="1" applyFont="1" applyFill="1" applyBorder="1" applyAlignment="1">
      <alignment vertical="center"/>
    </xf>
    <xf numFmtId="192" fontId="3" fillId="0" borderId="17" xfId="17" applyNumberFormat="1" applyFont="1" applyFill="1" applyBorder="1" applyAlignment="1">
      <alignment vertical="center"/>
    </xf>
    <xf numFmtId="192" fontId="3" fillId="0" borderId="7" xfId="17" applyNumberFormat="1" applyFont="1" applyFill="1" applyBorder="1" applyAlignment="1">
      <alignment vertical="center"/>
    </xf>
    <xf numFmtId="193" fontId="3" fillId="0" borderId="13" xfId="17" applyNumberFormat="1" applyFont="1" applyFill="1" applyBorder="1" applyAlignment="1">
      <alignment vertical="center"/>
    </xf>
    <xf numFmtId="206" fontId="3" fillId="0" borderId="17" xfId="17" applyNumberFormat="1" applyFont="1" applyFill="1" applyBorder="1" applyAlignment="1">
      <alignment vertical="center"/>
    </xf>
    <xf numFmtId="193" fontId="3" fillId="0" borderId="5" xfId="17" applyNumberFormat="1" applyFont="1" applyFill="1" applyBorder="1" applyAlignment="1">
      <alignment vertical="center"/>
    </xf>
    <xf numFmtId="206" fontId="3" fillId="0" borderId="10" xfId="17" applyNumberFormat="1" applyFont="1" applyFill="1" applyBorder="1" applyAlignment="1">
      <alignment vertical="center"/>
    </xf>
    <xf numFmtId="38" fontId="3" fillId="0" borderId="2" xfId="17" applyFont="1" applyFill="1" applyBorder="1" applyAlignment="1">
      <alignment vertical="center"/>
    </xf>
    <xf numFmtId="0" fontId="3" fillId="0" borderId="0" xfId="21" applyFont="1" applyFill="1" applyAlignment="1">
      <alignment vertical="center"/>
      <protection/>
    </xf>
    <xf numFmtId="0" fontId="3" fillId="0" borderId="0" xfId="0" applyFont="1" applyFill="1" applyAlignment="1">
      <alignment/>
    </xf>
    <xf numFmtId="38" fontId="3" fillId="0" borderId="0" xfId="17" applyFont="1" applyFill="1" applyAlignment="1">
      <alignment vertical="center"/>
    </xf>
    <xf numFmtId="0" fontId="19" fillId="0" borderId="0" xfId="21" applyFont="1" applyFill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0" fontId="15" fillId="0" borderId="0" xfId="0" applyFont="1" applyFill="1" applyAlignment="1">
      <alignment/>
    </xf>
    <xf numFmtId="184" fontId="15" fillId="0" borderId="0" xfId="17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6" fontId="2" fillId="0" borderId="7" xfId="17" applyNumberFormat="1" applyFont="1" applyFill="1" applyBorder="1" applyAlignment="1">
      <alignment vertical="center"/>
    </xf>
    <xf numFmtId="194" fontId="2" fillId="0" borderId="7" xfId="17" applyNumberFormat="1" applyFont="1" applyFill="1" applyBorder="1" applyAlignment="1">
      <alignment vertical="center"/>
    </xf>
    <xf numFmtId="194" fontId="2" fillId="0" borderId="0" xfId="17" applyNumberFormat="1" applyFont="1" applyFill="1" applyAlignment="1">
      <alignment horizontal="distributed" vertical="center"/>
    </xf>
    <xf numFmtId="194" fontId="2" fillId="0" borderId="3" xfId="17" applyNumberFormat="1" applyFont="1" applyFill="1" applyBorder="1" applyAlignment="1">
      <alignment vertical="center"/>
    </xf>
    <xf numFmtId="38" fontId="2" fillId="0" borderId="6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 horizontal="center" vertical="center"/>
    </xf>
    <xf numFmtId="38" fontId="2" fillId="0" borderId="9" xfId="17" applyFont="1" applyFill="1" applyBorder="1" applyAlignment="1">
      <alignment horizontal="center" vertical="center"/>
    </xf>
    <xf numFmtId="38" fontId="2" fillId="0" borderId="5" xfId="17" applyFont="1" applyFill="1" applyBorder="1" applyAlignment="1">
      <alignment horizontal="right" vertical="center"/>
    </xf>
    <xf numFmtId="176" fontId="17" fillId="0" borderId="0" xfId="17" applyNumberFormat="1" applyFont="1" applyFill="1" applyBorder="1" applyAlignment="1">
      <alignment vertical="center"/>
    </xf>
    <xf numFmtId="38" fontId="2" fillId="0" borderId="4" xfId="17" applyFont="1" applyFill="1" applyBorder="1" applyAlignment="1">
      <alignment horizontal="center" vertical="center" wrapText="1"/>
    </xf>
    <xf numFmtId="56" fontId="5" fillId="0" borderId="0" xfId="0" applyNumberFormat="1" applyFont="1" applyFill="1" applyAlignment="1">
      <alignment vertical="center"/>
    </xf>
    <xf numFmtId="192" fontId="2" fillId="0" borderId="3" xfId="17" applyNumberFormat="1" applyFont="1" applyFill="1" applyBorder="1" applyAlignment="1">
      <alignment horizontal="right" vertical="center"/>
    </xf>
    <xf numFmtId="192" fontId="2" fillId="0" borderId="7" xfId="17" applyNumberFormat="1" applyFont="1" applyFill="1" applyBorder="1" applyAlignment="1">
      <alignment horizontal="right" vertical="center"/>
    </xf>
    <xf numFmtId="40" fontId="3" fillId="0" borderId="2" xfId="17" applyNumberFormat="1" applyFont="1" applyFill="1" applyBorder="1" applyAlignment="1">
      <alignment vertical="center"/>
    </xf>
    <xf numFmtId="206" fontId="2" fillId="0" borderId="7" xfId="17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87" fontId="17" fillId="0" borderId="3" xfId="17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182" fontId="2" fillId="0" borderId="3" xfId="0" applyNumberFormat="1" applyFont="1" applyFill="1" applyBorder="1" applyAlignment="1">
      <alignment horizontal="left" vertical="center"/>
    </xf>
    <xf numFmtId="0" fontId="14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8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38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38" fontId="4" fillId="0" borderId="13" xfId="17" applyFont="1" applyFill="1" applyBorder="1" applyAlignment="1" applyProtection="1">
      <alignment/>
      <protection/>
    </xf>
    <xf numFmtId="38" fontId="4" fillId="0" borderId="3" xfId="17" applyFont="1" applyFill="1" applyBorder="1" applyAlignment="1" applyProtection="1">
      <alignment/>
      <protection/>
    </xf>
    <xf numFmtId="38" fontId="4" fillId="0" borderId="3" xfId="17" applyFont="1" applyFill="1" applyBorder="1" applyAlignment="1" applyProtection="1">
      <alignment/>
      <protection locked="0"/>
    </xf>
    <xf numFmtId="38" fontId="4" fillId="0" borderId="5" xfId="17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/>
      <protection locked="0"/>
    </xf>
    <xf numFmtId="0" fontId="14" fillId="0" borderId="4" xfId="0" applyFont="1" applyFill="1" applyBorder="1" applyAlignment="1" applyProtection="1">
      <alignment/>
      <protection locked="0"/>
    </xf>
    <xf numFmtId="0" fontId="14" fillId="0" borderId="9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38" fontId="4" fillId="0" borderId="17" xfId="17" applyFont="1" applyFill="1" applyBorder="1" applyAlignment="1" applyProtection="1">
      <alignment/>
      <protection/>
    </xf>
    <xf numFmtId="38" fontId="4" fillId="0" borderId="12" xfId="17" applyFont="1" applyFill="1" applyBorder="1" applyAlignment="1" applyProtection="1">
      <alignment/>
      <protection/>
    </xf>
    <xf numFmtId="38" fontId="4" fillId="0" borderId="7" xfId="17" applyFont="1" applyFill="1" applyBorder="1" applyAlignment="1" applyProtection="1">
      <alignment/>
      <protection locked="0"/>
    </xf>
    <xf numFmtId="38" fontId="4" fillId="0" borderId="4" xfId="17" applyFont="1" applyFill="1" applyBorder="1" applyAlignment="1" applyProtection="1">
      <alignment/>
      <protection locked="0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9" xfId="17" applyFont="1" applyFill="1" applyBorder="1" applyAlignment="1" applyProtection="1">
      <alignment/>
      <protection locked="0"/>
    </xf>
    <xf numFmtId="38" fontId="4" fillId="0" borderId="7" xfId="17" applyFont="1" applyFill="1" applyBorder="1" applyAlignment="1" applyProtection="1">
      <alignment/>
      <protection/>
    </xf>
    <xf numFmtId="38" fontId="4" fillId="0" borderId="4" xfId="17" applyFont="1" applyFill="1" applyBorder="1" applyAlignment="1" applyProtection="1">
      <alignment/>
      <protection/>
    </xf>
    <xf numFmtId="0" fontId="5" fillId="0" borderId="8" xfId="21" applyFont="1" applyFill="1" applyBorder="1" applyAlignment="1">
      <alignment horizontal="right" vertical="center"/>
      <protection/>
    </xf>
    <xf numFmtId="0" fontId="14" fillId="0" borderId="18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38" fontId="4" fillId="0" borderId="0" xfId="0" applyNumberFormat="1" applyFont="1" applyFill="1" applyAlignment="1">
      <alignment vertical="center"/>
    </xf>
    <xf numFmtId="183" fontId="2" fillId="0" borderId="5" xfId="17" applyNumberFormat="1" applyFont="1" applyFill="1" applyBorder="1" applyAlignment="1">
      <alignment vertical="center"/>
    </xf>
    <xf numFmtId="183" fontId="2" fillId="0" borderId="10" xfId="17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horizontal="distributed" vertical="center"/>
    </xf>
    <xf numFmtId="38" fontId="30" fillId="0" borderId="4" xfId="17" applyFont="1" applyFill="1" applyBorder="1" applyAlignment="1">
      <alignment horizontal="distributed" vertical="center"/>
    </xf>
    <xf numFmtId="38" fontId="30" fillId="0" borderId="3" xfId="17" applyFont="1" applyFill="1" applyBorder="1" applyAlignment="1">
      <alignment vertical="center"/>
    </xf>
    <xf numFmtId="38" fontId="30" fillId="0" borderId="3" xfId="17" applyFont="1" applyFill="1" applyBorder="1" applyAlignment="1">
      <alignment horizontal="right" vertical="center"/>
    </xf>
    <xf numFmtId="38" fontId="30" fillId="0" borderId="7" xfId="17" applyFont="1" applyFill="1" applyBorder="1" applyAlignment="1">
      <alignment horizontal="right" vertical="center"/>
    </xf>
    <xf numFmtId="38" fontId="30" fillId="0" borderId="4" xfId="17" applyFont="1" applyFill="1" applyBorder="1" applyAlignment="1">
      <alignment vertical="center"/>
    </xf>
    <xf numFmtId="183" fontId="30" fillId="0" borderId="3" xfId="17" applyNumberFormat="1" applyFont="1" applyFill="1" applyBorder="1" applyAlignment="1">
      <alignment vertical="center"/>
    </xf>
    <xf numFmtId="183" fontId="30" fillId="0" borderId="7" xfId="17" applyNumberFormat="1" applyFont="1" applyFill="1" applyBorder="1" applyAlignment="1">
      <alignment vertical="center"/>
    </xf>
    <xf numFmtId="38" fontId="3" fillId="0" borderId="4" xfId="17" applyFont="1" applyFill="1" applyBorder="1" applyAlignment="1">
      <alignment horizontal="distributed"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204" fontId="3" fillId="0" borderId="3" xfId="17" applyNumberFormat="1" applyFont="1" applyFill="1" applyBorder="1" applyAlignment="1">
      <alignment horizontal="right" vertical="center" wrapText="1"/>
    </xf>
    <xf numFmtId="204" fontId="3" fillId="0" borderId="7" xfId="17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5" fillId="0" borderId="0" xfId="21" applyFont="1" applyFill="1" applyBorder="1" applyAlignment="1">
      <alignment horizontal="right" vertical="center"/>
      <protection/>
    </xf>
    <xf numFmtId="38" fontId="19" fillId="0" borderId="3" xfId="17" applyFont="1" applyFill="1" applyBorder="1" applyAlignment="1" applyProtection="1">
      <alignment/>
      <protection locked="0"/>
    </xf>
    <xf numFmtId="38" fontId="19" fillId="0" borderId="13" xfId="17" applyFont="1" applyFill="1" applyBorder="1" applyAlignment="1" applyProtection="1">
      <alignment/>
      <protection/>
    </xf>
    <xf numFmtId="0" fontId="31" fillId="0" borderId="12" xfId="0" applyFont="1" applyFill="1" applyBorder="1" applyAlignment="1" applyProtection="1">
      <alignment/>
      <protection locked="0"/>
    </xf>
    <xf numFmtId="38" fontId="19" fillId="0" borderId="17" xfId="17" applyFont="1" applyFill="1" applyBorder="1" applyAlignment="1" applyProtection="1">
      <alignment/>
      <protection/>
    </xf>
    <xf numFmtId="38" fontId="19" fillId="0" borderId="12" xfId="17" applyFont="1" applyFill="1" applyBorder="1" applyAlignment="1" applyProtection="1">
      <alignment/>
      <protection/>
    </xf>
    <xf numFmtId="38" fontId="31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4" xfId="0" applyFont="1" applyFill="1" applyBorder="1" applyAlignment="1" applyProtection="1">
      <alignment/>
      <protection locked="0"/>
    </xf>
    <xf numFmtId="38" fontId="19" fillId="0" borderId="3" xfId="17" applyFont="1" applyFill="1" applyBorder="1" applyAlignment="1" applyProtection="1">
      <alignment/>
      <protection/>
    </xf>
    <xf numFmtId="38" fontId="19" fillId="0" borderId="7" xfId="17" applyFont="1" applyFill="1" applyBorder="1" applyAlignment="1" applyProtection="1">
      <alignment/>
      <protection locked="0"/>
    </xf>
    <xf numFmtId="38" fontId="19" fillId="0" borderId="4" xfId="17" applyFont="1" applyFill="1" applyBorder="1" applyAlignment="1" applyProtection="1">
      <alignment/>
      <protection locked="0"/>
    </xf>
    <xf numFmtId="38" fontId="19" fillId="0" borderId="5" xfId="17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38" fontId="19" fillId="0" borderId="7" xfId="17" applyFont="1" applyFill="1" applyBorder="1" applyAlignment="1" applyProtection="1">
      <alignment/>
      <protection/>
    </xf>
    <xf numFmtId="38" fontId="19" fillId="0" borderId="10" xfId="17" applyFont="1" applyFill="1" applyBorder="1" applyAlignment="1" applyProtection="1">
      <alignment/>
      <protection/>
    </xf>
    <xf numFmtId="0" fontId="31" fillId="0" borderId="1" xfId="0" applyFont="1" applyFill="1" applyBorder="1" applyAlignment="1" applyProtection="1">
      <alignment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31" fillId="0" borderId="6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0" xfId="21" applyFill="1" applyAlignment="1">
      <alignment horizontal="distributed" vertical="center"/>
      <protection/>
    </xf>
    <xf numFmtId="0" fontId="11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0" xfId="21" applyFont="1" applyFill="1" applyBorder="1" applyAlignment="1">
      <alignment horizontal="distributed" vertical="center" wrapText="1"/>
      <protection/>
    </xf>
    <xf numFmtId="187" fontId="2" fillId="0" borderId="0" xfId="21" applyNumberFormat="1" applyFill="1" applyBorder="1" applyAlignment="1">
      <alignment vertical="center"/>
      <protection/>
    </xf>
    <xf numFmtId="176" fontId="2" fillId="0" borderId="0" xfId="21" applyNumberFormat="1" applyFill="1" applyBorder="1" applyAlignment="1">
      <alignment vertical="center"/>
      <protection/>
    </xf>
    <xf numFmtId="0" fontId="5" fillId="0" borderId="0" xfId="21" applyFont="1" applyFill="1" applyAlignment="1">
      <alignment horizontal="right" vertical="center"/>
      <protection/>
    </xf>
    <xf numFmtId="178" fontId="5" fillId="0" borderId="0" xfId="17" applyNumberFormat="1" applyFont="1" applyFill="1" applyAlignment="1">
      <alignment horizontal="center" vertical="center"/>
    </xf>
    <xf numFmtId="0" fontId="26" fillId="0" borderId="8" xfId="2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38" fontId="14" fillId="0" borderId="0" xfId="17" applyFont="1" applyFill="1" applyAlignment="1">
      <alignment horizontal="left" vertical="center"/>
    </xf>
    <xf numFmtId="38" fontId="14" fillId="0" borderId="11" xfId="17" applyFont="1" applyFill="1" applyBorder="1" applyAlignment="1">
      <alignment horizontal="left" vertical="center"/>
    </xf>
    <xf numFmtId="178" fontId="33" fillId="0" borderId="0" xfId="17" applyNumberFormat="1" applyFont="1" applyFill="1" applyAlignment="1">
      <alignment vertical="center"/>
    </xf>
    <xf numFmtId="178" fontId="32" fillId="0" borderId="0" xfId="17" applyNumberFormat="1" applyFont="1" applyFill="1" applyAlignment="1">
      <alignment vertical="center"/>
    </xf>
    <xf numFmtId="178" fontId="35" fillId="0" borderId="0" xfId="17" applyNumberFormat="1" applyFont="1" applyFill="1" applyAlignment="1">
      <alignment vertical="center"/>
    </xf>
    <xf numFmtId="178" fontId="13" fillId="0" borderId="0" xfId="17" applyNumberFormat="1" applyFont="1" applyFill="1" applyAlignment="1">
      <alignment vertical="center"/>
    </xf>
    <xf numFmtId="178" fontId="33" fillId="0" borderId="0" xfId="17" applyNumberFormat="1" applyFont="1" applyFill="1" applyAlignment="1">
      <alignment horizontal="right" vertical="center"/>
    </xf>
    <xf numFmtId="178" fontId="17" fillId="0" borderId="0" xfId="17" applyNumberFormat="1" applyFont="1" applyFill="1" applyAlignment="1">
      <alignment horizontal="right" vertical="center"/>
    </xf>
    <xf numFmtId="176" fontId="17" fillId="0" borderId="0" xfId="17" applyNumberFormat="1" applyFont="1" applyFill="1" applyAlignment="1">
      <alignment horizontal="right" vertical="center"/>
    </xf>
    <xf numFmtId="180" fontId="5" fillId="0" borderId="0" xfId="17" applyNumberFormat="1" applyFont="1" applyFill="1" applyAlignment="1">
      <alignment horizontal="right" vertical="center"/>
    </xf>
    <xf numFmtId="180" fontId="4" fillId="0" borderId="0" xfId="17" applyNumberFormat="1" applyFont="1" applyFill="1" applyAlignment="1">
      <alignment horizontal="right" vertical="center"/>
    </xf>
    <xf numFmtId="180" fontId="17" fillId="0" borderId="0" xfId="17" applyNumberFormat="1" applyFont="1" applyFill="1" applyAlignment="1">
      <alignment horizontal="right" vertical="center"/>
    </xf>
    <xf numFmtId="180" fontId="17" fillId="0" borderId="0" xfId="17" applyNumberFormat="1" applyFont="1" applyFill="1" applyAlignment="1">
      <alignment horizontal="right" vertical="center"/>
    </xf>
    <xf numFmtId="180" fontId="6" fillId="0" borderId="0" xfId="17" applyNumberFormat="1" applyFont="1" applyFill="1" applyAlignment="1">
      <alignment horizontal="right" vertical="center"/>
    </xf>
    <xf numFmtId="180" fontId="2" fillId="0" borderId="0" xfId="17" applyNumberFormat="1" applyFont="1" applyFill="1" applyAlignment="1">
      <alignment horizontal="right" vertical="center"/>
    </xf>
    <xf numFmtId="178" fontId="32" fillId="0" borderId="0" xfId="17" applyNumberFormat="1" applyFont="1" applyFill="1" applyAlignment="1">
      <alignment horizontal="right" vertical="center"/>
    </xf>
    <xf numFmtId="178" fontId="35" fillId="0" borderId="0" xfId="17" applyNumberFormat="1" applyFont="1" applyFill="1" applyAlignment="1">
      <alignment horizontal="right" vertical="center"/>
    </xf>
    <xf numFmtId="178" fontId="13" fillId="0" borderId="0" xfId="17" applyNumberFormat="1" applyFont="1" applyFill="1" applyAlignment="1">
      <alignment horizontal="right" vertical="center"/>
    </xf>
    <xf numFmtId="178" fontId="17" fillId="0" borderId="7" xfId="17" applyNumberFormat="1" applyFont="1" applyFill="1" applyBorder="1" applyAlignment="1">
      <alignment horizontal="distributed" vertical="center"/>
    </xf>
    <xf numFmtId="178" fontId="36" fillId="0" borderId="0" xfId="17" applyNumberFormat="1" applyFont="1" applyFill="1" applyAlignment="1">
      <alignment vertical="center"/>
    </xf>
    <xf numFmtId="178" fontId="5" fillId="0" borderId="0" xfId="17" applyNumberFormat="1" applyFont="1" applyFill="1" applyAlignment="1">
      <alignment vertical="justify"/>
    </xf>
    <xf numFmtId="178" fontId="4" fillId="0" borderId="0" xfId="17" applyNumberFormat="1" applyFont="1" applyFill="1" applyAlignment="1">
      <alignment vertical="justify"/>
    </xf>
    <xf numFmtId="178" fontId="17" fillId="0" borderId="0" xfId="17" applyNumberFormat="1" applyFont="1" applyFill="1" applyAlignment="1">
      <alignment horizontal="distributed" vertical="justify"/>
    </xf>
    <xf numFmtId="178" fontId="4" fillId="0" borderId="0" xfId="17" applyNumberFormat="1" applyFont="1" applyFill="1" applyAlignment="1">
      <alignment horizontal="distributed" vertical="justify"/>
    </xf>
    <xf numFmtId="178" fontId="17" fillId="0" borderId="0" xfId="17" applyNumberFormat="1" applyFont="1" applyFill="1" applyAlignment="1">
      <alignment vertical="justify"/>
    </xf>
    <xf numFmtId="178" fontId="6" fillId="0" borderId="0" xfId="17" applyNumberFormat="1" applyFont="1" applyFill="1" applyAlignment="1">
      <alignment vertical="justify"/>
    </xf>
    <xf numFmtId="178" fontId="2" fillId="0" borderId="0" xfId="17" applyNumberFormat="1" applyFont="1" applyFill="1" applyAlignment="1">
      <alignment vertical="justify"/>
    </xf>
    <xf numFmtId="180" fontId="2" fillId="0" borderId="0" xfId="17" applyNumberFormat="1" applyFont="1" applyFill="1" applyAlignment="1">
      <alignment horizontal="right" vertical="center"/>
    </xf>
    <xf numFmtId="180" fontId="3" fillId="0" borderId="0" xfId="17" applyNumberFormat="1" applyFont="1" applyFill="1" applyAlignment="1">
      <alignment horizontal="right" vertical="center"/>
    </xf>
    <xf numFmtId="38" fontId="2" fillId="0" borderId="9" xfId="17" applyFont="1" applyFill="1" applyBorder="1" applyAlignment="1">
      <alignment horizontal="center" vertical="center" wrapText="1"/>
    </xf>
    <xf numFmtId="187" fontId="2" fillId="0" borderId="16" xfId="21" applyNumberFormat="1" applyFont="1" applyFill="1" applyBorder="1" applyAlignment="1">
      <alignment horizontal="distributed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87" fontId="2" fillId="0" borderId="7" xfId="21" applyNumberFormat="1" applyFont="1" applyFill="1" applyBorder="1" applyAlignment="1">
      <alignment vertical="center"/>
      <protection/>
    </xf>
    <xf numFmtId="187" fontId="2" fillId="0" borderId="19" xfId="21" applyNumberFormat="1" applyFont="1" applyFill="1" applyBorder="1" applyAlignment="1">
      <alignment horizontal="center" vertical="center"/>
      <protection/>
    </xf>
    <xf numFmtId="187" fontId="2" fillId="0" borderId="0" xfId="21" applyNumberFormat="1" applyFont="1" applyFill="1" applyAlignment="1">
      <alignment vertical="center"/>
      <protection/>
    </xf>
    <xf numFmtId="187" fontId="2" fillId="0" borderId="3" xfId="21" applyNumberFormat="1" applyFont="1" applyFill="1" applyBorder="1" applyAlignment="1">
      <alignment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vertical="center"/>
      <protection/>
    </xf>
    <xf numFmtId="0" fontId="2" fillId="0" borderId="11" xfId="21" applyFont="1" applyFill="1" applyBorder="1" applyAlignment="1">
      <alignment vertical="center"/>
      <protection/>
    </xf>
    <xf numFmtId="180" fontId="2" fillId="0" borderId="0" xfId="21" applyNumberFormat="1" applyFont="1" applyFill="1" applyAlignment="1">
      <alignment vertical="center"/>
      <protection/>
    </xf>
    <xf numFmtId="0" fontId="2" fillId="0" borderId="3" xfId="21" applyFont="1" applyFill="1" applyBorder="1" applyAlignment="1">
      <alignment vertical="center"/>
      <protection/>
    </xf>
    <xf numFmtId="187" fontId="2" fillId="0" borderId="9" xfId="21" applyNumberFormat="1" applyFont="1" applyFill="1" applyBorder="1" applyAlignment="1">
      <alignment horizontal="center" vertical="center"/>
      <protection/>
    </xf>
    <xf numFmtId="187" fontId="3" fillId="0" borderId="5" xfId="21" applyNumberFormat="1" applyFont="1" applyFill="1" applyBorder="1" applyAlignment="1">
      <alignment vertical="center"/>
      <protection/>
    </xf>
    <xf numFmtId="0" fontId="2" fillId="0" borderId="9" xfId="21" applyFont="1" applyFill="1" applyBorder="1" applyAlignment="1">
      <alignment horizontal="center" vertical="center"/>
      <protection/>
    </xf>
    <xf numFmtId="57" fontId="4" fillId="0" borderId="11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38" fontId="2" fillId="0" borderId="5" xfId="17" applyFont="1" applyFill="1" applyBorder="1" applyAlignment="1">
      <alignment horizontal="distributed" vertical="center"/>
    </xf>
    <xf numFmtId="38" fontId="34" fillId="0" borderId="0" xfId="17" applyFont="1" applyFill="1" applyBorder="1" applyAlignment="1">
      <alignment vertical="center"/>
    </xf>
    <xf numFmtId="49" fontId="34" fillId="0" borderId="0" xfId="17" applyNumberFormat="1" applyFont="1" applyFill="1" applyAlignment="1">
      <alignment horizontal="left" vertical="center"/>
    </xf>
    <xf numFmtId="38" fontId="13" fillId="0" borderId="0" xfId="17" applyFont="1" applyFill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center" vertical="center"/>
    </xf>
    <xf numFmtId="38" fontId="16" fillId="0" borderId="0" xfId="17" applyFont="1" applyFill="1" applyAlignment="1">
      <alignment horizontal="center" vertical="center"/>
    </xf>
    <xf numFmtId="38" fontId="10" fillId="0" borderId="8" xfId="17" applyFont="1" applyFill="1" applyBorder="1" applyAlignment="1">
      <alignment vertical="center"/>
    </xf>
    <xf numFmtId="38" fontId="11" fillId="0" borderId="2" xfId="17" applyFont="1" applyFill="1" applyBorder="1" applyAlignment="1">
      <alignment horizontal="distributed" vertical="center"/>
    </xf>
    <xf numFmtId="38" fontId="11" fillId="0" borderId="3" xfId="17" applyFont="1" applyFill="1" applyBorder="1" applyAlignment="1">
      <alignment horizontal="right" vertical="center"/>
    </xf>
    <xf numFmtId="38" fontId="11" fillId="0" borderId="5" xfId="17" applyFont="1" applyFill="1" applyBorder="1" applyAlignment="1">
      <alignment horizontal="right" vertical="center"/>
    </xf>
    <xf numFmtId="38" fontId="37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3" fillId="0" borderId="0" xfId="17" applyFont="1" applyFill="1" applyBorder="1" applyAlignment="1">
      <alignment vertical="center"/>
    </xf>
    <xf numFmtId="0" fontId="2" fillId="0" borderId="0" xfId="21" applyFont="1" applyFill="1" applyAlignment="1">
      <alignment horizontal="distributed" vertical="center"/>
      <protection/>
    </xf>
    <xf numFmtId="0" fontId="13" fillId="0" borderId="0" xfId="0" applyFont="1" applyFill="1" applyBorder="1" applyAlignment="1">
      <alignment vertical="center"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distributed" vertical="center"/>
      <protection/>
    </xf>
    <xf numFmtId="0" fontId="4" fillId="0" borderId="4" xfId="21" applyFont="1" applyFill="1" applyBorder="1" applyAlignment="1">
      <alignment vertical="center" shrinkToFit="1"/>
      <protection/>
    </xf>
    <xf numFmtId="176" fontId="2" fillId="0" borderId="3" xfId="21" applyNumberFormat="1" applyFont="1" applyFill="1" applyBorder="1" applyAlignment="1">
      <alignment vertical="center"/>
      <protection/>
    </xf>
    <xf numFmtId="177" fontId="2" fillId="0" borderId="3" xfId="21" applyNumberFormat="1" applyFont="1" applyFill="1" applyBorder="1" applyAlignment="1">
      <alignment vertical="center"/>
      <protection/>
    </xf>
    <xf numFmtId="177" fontId="2" fillId="0" borderId="7" xfId="21" applyNumberFormat="1" applyFont="1" applyFill="1" applyBorder="1" applyAlignment="1">
      <alignment vertical="center"/>
      <protection/>
    </xf>
    <xf numFmtId="177" fontId="2" fillId="0" borderId="0" xfId="21" applyNumberFormat="1" applyFont="1" applyFill="1" applyBorder="1" applyAlignment="1">
      <alignment vertical="center"/>
      <protection/>
    </xf>
    <xf numFmtId="0" fontId="2" fillId="0" borderId="4" xfId="21" applyFont="1" applyFill="1" applyBorder="1" applyAlignment="1">
      <alignment vertical="center" shrinkToFit="1"/>
      <protection/>
    </xf>
    <xf numFmtId="0" fontId="2" fillId="0" borderId="0" xfId="21" applyFont="1" applyFill="1" applyAlignment="1">
      <alignment vertical="center" shrinkToFit="1"/>
      <protection/>
    </xf>
    <xf numFmtId="180" fontId="2" fillId="0" borderId="3" xfId="21" applyNumberFormat="1" applyFont="1" applyFill="1" applyBorder="1" applyAlignment="1">
      <alignment horizontal="right" vertical="center"/>
      <protection/>
    </xf>
    <xf numFmtId="180" fontId="3" fillId="0" borderId="3" xfId="21" applyNumberFormat="1" applyFont="1" applyFill="1" applyBorder="1" applyAlignment="1">
      <alignment horizontal="right" vertical="center"/>
      <protection/>
    </xf>
    <xf numFmtId="176" fontId="3" fillId="0" borderId="3" xfId="21" applyNumberFormat="1" applyFont="1" applyFill="1" applyBorder="1" applyAlignment="1">
      <alignment vertical="center"/>
      <protection/>
    </xf>
    <xf numFmtId="177" fontId="3" fillId="0" borderId="3" xfId="21" applyNumberFormat="1" applyFont="1" applyFill="1" applyBorder="1" applyAlignment="1">
      <alignment vertical="center"/>
      <protection/>
    </xf>
    <xf numFmtId="177" fontId="3" fillId="0" borderId="7" xfId="21" applyNumberFormat="1" applyFont="1" applyFill="1" applyBorder="1" applyAlignment="1">
      <alignment vertical="center"/>
      <protection/>
    </xf>
    <xf numFmtId="0" fontId="2" fillId="0" borderId="4" xfId="21" applyFont="1" applyFill="1" applyBorder="1" applyAlignment="1">
      <alignment horizontal="distributed" vertical="center"/>
      <protection/>
    </xf>
    <xf numFmtId="176" fontId="3" fillId="0" borderId="5" xfId="21" applyNumberFormat="1" applyFont="1" applyFill="1" applyBorder="1" applyAlignment="1">
      <alignment vertical="center"/>
      <protection/>
    </xf>
    <xf numFmtId="177" fontId="3" fillId="0" borderId="5" xfId="21" applyNumberFormat="1" applyFont="1" applyFill="1" applyBorder="1" applyAlignment="1">
      <alignment vertical="center"/>
      <protection/>
    </xf>
    <xf numFmtId="177" fontId="3" fillId="0" borderId="10" xfId="21" applyNumberFormat="1" applyFont="1" applyFill="1" applyBorder="1" applyAlignment="1">
      <alignment vertical="center"/>
      <protection/>
    </xf>
    <xf numFmtId="180" fontId="3" fillId="0" borderId="2" xfId="21" applyNumberFormat="1" applyFont="1" applyFill="1" applyBorder="1" applyAlignment="1">
      <alignment horizontal="right" vertical="center"/>
      <protection/>
    </xf>
    <xf numFmtId="176" fontId="3" fillId="0" borderId="2" xfId="21" applyNumberFormat="1" applyFont="1" applyFill="1" applyBorder="1" applyAlignment="1">
      <alignment vertical="center"/>
      <protection/>
    </xf>
    <xf numFmtId="177" fontId="3" fillId="0" borderId="2" xfId="21" applyNumberFormat="1" applyFont="1" applyFill="1" applyBorder="1" applyAlignment="1">
      <alignment vertical="center"/>
      <protection/>
    </xf>
    <xf numFmtId="177" fontId="3" fillId="0" borderId="6" xfId="21" applyNumberFormat="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180" fontId="2" fillId="0" borderId="0" xfId="21" applyNumberFormat="1" applyFont="1" applyFill="1" applyBorder="1" applyAlignment="1">
      <alignment vertical="center"/>
      <protection/>
    </xf>
    <xf numFmtId="177" fontId="2" fillId="0" borderId="3" xfId="21" applyNumberFormat="1" applyFont="1" applyFill="1" applyBorder="1" applyAlignment="1">
      <alignment horizontal="right" vertical="center"/>
      <protection/>
    </xf>
    <xf numFmtId="177" fontId="3" fillId="0" borderId="0" xfId="21" applyNumberFormat="1" applyFont="1" applyFill="1" applyBorder="1" applyAlignment="1">
      <alignment vertical="center"/>
      <protection/>
    </xf>
    <xf numFmtId="180" fontId="2" fillId="0" borderId="3" xfId="21" applyNumberFormat="1" applyFont="1" applyFill="1" applyBorder="1" applyAlignment="1">
      <alignment vertical="center"/>
      <protection/>
    </xf>
    <xf numFmtId="0" fontId="2" fillId="0" borderId="4" xfId="21" applyFont="1" applyFill="1" applyBorder="1" applyAlignment="1">
      <alignment vertical="center"/>
      <protection/>
    </xf>
    <xf numFmtId="0" fontId="2" fillId="0" borderId="9" xfId="21" applyFont="1" applyFill="1" applyBorder="1" applyAlignment="1">
      <alignment horizontal="distributed" vertical="center"/>
      <protection/>
    </xf>
    <xf numFmtId="176" fontId="2" fillId="0" borderId="5" xfId="21" applyNumberFormat="1" applyFont="1" applyFill="1" applyBorder="1" applyAlignment="1">
      <alignment vertical="center"/>
      <protection/>
    </xf>
    <xf numFmtId="177" fontId="2" fillId="0" borderId="5" xfId="21" applyNumberFormat="1" applyFont="1" applyFill="1" applyBorder="1" applyAlignment="1">
      <alignment vertical="center"/>
      <protection/>
    </xf>
    <xf numFmtId="187" fontId="2" fillId="0" borderId="11" xfId="21" applyNumberFormat="1" applyFont="1" applyFill="1" applyBorder="1" applyAlignment="1">
      <alignment vertical="center"/>
      <protection/>
    </xf>
    <xf numFmtId="178" fontId="32" fillId="0" borderId="12" xfId="17" applyNumberFormat="1" applyFont="1" applyFill="1" applyBorder="1" applyAlignment="1">
      <alignment horizontal="distributed" vertical="center"/>
    </xf>
    <xf numFmtId="180" fontId="34" fillId="0" borderId="0" xfId="17" applyNumberFormat="1" applyFont="1" applyFill="1" applyAlignment="1">
      <alignment horizontal="right" vertical="center"/>
    </xf>
    <xf numFmtId="178" fontId="34" fillId="0" borderId="13" xfId="17" applyNumberFormat="1" applyFont="1" applyFill="1" applyBorder="1" applyAlignment="1">
      <alignment vertical="center"/>
    </xf>
    <xf numFmtId="177" fontId="34" fillId="0" borderId="13" xfId="17" applyNumberFormat="1" applyFont="1" applyFill="1" applyBorder="1" applyAlignment="1">
      <alignment vertical="center"/>
    </xf>
    <xf numFmtId="187" fontId="34" fillId="0" borderId="13" xfId="17" applyNumberFormat="1" applyFont="1" applyFill="1" applyBorder="1" applyAlignment="1">
      <alignment horizontal="right" vertical="center"/>
    </xf>
    <xf numFmtId="184" fontId="34" fillId="0" borderId="13" xfId="17" applyNumberFormat="1" applyFont="1" applyFill="1" applyBorder="1" applyAlignment="1">
      <alignment vertical="center"/>
    </xf>
    <xf numFmtId="178" fontId="34" fillId="0" borderId="0" xfId="17" applyNumberFormat="1" applyFont="1" applyFill="1" applyAlignment="1">
      <alignment horizontal="right" vertical="center"/>
    </xf>
    <xf numFmtId="178" fontId="34" fillId="0" borderId="12" xfId="17" applyNumberFormat="1" applyFont="1" applyFill="1" applyBorder="1" applyAlignment="1">
      <alignment vertical="center"/>
    </xf>
    <xf numFmtId="184" fontId="34" fillId="0" borderId="17" xfId="17" applyNumberFormat="1" applyFont="1" applyFill="1" applyBorder="1" applyAlignment="1">
      <alignment vertical="center"/>
    </xf>
    <xf numFmtId="38" fontId="34" fillId="0" borderId="12" xfId="17" applyFont="1" applyFill="1" applyBorder="1" applyAlignment="1">
      <alignment vertical="center"/>
    </xf>
    <xf numFmtId="38" fontId="34" fillId="0" borderId="13" xfId="17" applyFont="1" applyFill="1" applyBorder="1" applyAlignment="1">
      <alignment vertical="center"/>
    </xf>
    <xf numFmtId="178" fontId="34" fillId="0" borderId="17" xfId="17" applyNumberFormat="1" applyFont="1" applyFill="1" applyBorder="1" applyAlignment="1">
      <alignment vertical="center"/>
    </xf>
    <xf numFmtId="178" fontId="34" fillId="0" borderId="17" xfId="17" applyNumberFormat="1" applyFont="1" applyFill="1" applyBorder="1" applyAlignment="1">
      <alignment horizontal="distributed" vertical="center"/>
    </xf>
    <xf numFmtId="178" fontId="32" fillId="0" borderId="0" xfId="17" applyNumberFormat="1" applyFont="1" applyFill="1" applyAlignment="1">
      <alignment horizontal="distributed" vertical="justify"/>
    </xf>
    <xf numFmtId="180" fontId="13" fillId="0" borderId="0" xfId="17" applyNumberFormat="1" applyFont="1" applyFill="1" applyAlignment="1">
      <alignment horizontal="right" vertical="center"/>
    </xf>
    <xf numFmtId="178" fontId="34" fillId="0" borderId="0" xfId="17" applyNumberFormat="1" applyFont="1" applyFill="1" applyAlignment="1">
      <alignment horizontal="distributed" vertical="center"/>
    </xf>
    <xf numFmtId="0" fontId="26" fillId="0" borderId="0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horizontal="left" vertical="center"/>
      <protection/>
    </xf>
    <xf numFmtId="187" fontId="3" fillId="0" borderId="4" xfId="21" applyNumberFormat="1" applyFont="1" applyFill="1" applyBorder="1" applyAlignment="1">
      <alignment vertical="center"/>
      <protection/>
    </xf>
    <xf numFmtId="187" fontId="2" fillId="0" borderId="13" xfId="21" applyNumberFormat="1" applyFont="1" applyFill="1" applyBorder="1" applyAlignment="1">
      <alignment vertical="center"/>
      <protection/>
    </xf>
    <xf numFmtId="187" fontId="2" fillId="0" borderId="0" xfId="21" applyNumberFormat="1" applyFont="1" applyFill="1" applyBorder="1" applyAlignment="1">
      <alignment vertical="center"/>
      <protection/>
    </xf>
    <xf numFmtId="187" fontId="3" fillId="0" borderId="7" xfId="21" applyNumberFormat="1" applyFont="1" applyFill="1" applyBorder="1" applyAlignment="1">
      <alignment vertical="center"/>
      <protection/>
    </xf>
    <xf numFmtId="187" fontId="3" fillId="0" borderId="13" xfId="21" applyNumberFormat="1" applyFont="1" applyFill="1" applyBorder="1" applyAlignment="1">
      <alignment vertical="center"/>
      <protection/>
    </xf>
    <xf numFmtId="0" fontId="2" fillId="0" borderId="10" xfId="21" applyFont="1" applyFill="1" applyBorder="1" applyAlignment="1">
      <alignment vertical="center"/>
      <protection/>
    </xf>
    <xf numFmtId="0" fontId="2" fillId="0" borderId="5" xfId="21" applyFont="1" applyFill="1" applyBorder="1" applyAlignment="1">
      <alignment vertical="center"/>
      <protection/>
    </xf>
    <xf numFmtId="0" fontId="2" fillId="0" borderId="13" xfId="21" applyFont="1" applyFill="1" applyBorder="1" applyAlignment="1">
      <alignment vertical="center"/>
      <protection/>
    </xf>
    <xf numFmtId="211" fontId="2" fillId="0" borderId="3" xfId="21" applyNumberFormat="1" applyFont="1" applyFill="1" applyBorder="1" applyAlignment="1">
      <alignment horizontal="right" vertical="center"/>
      <protection/>
    </xf>
    <xf numFmtId="194" fontId="2" fillId="0" borderId="0" xfId="21" applyNumberFormat="1" applyFont="1" applyFill="1" applyBorder="1" applyAlignment="1">
      <alignment vertical="center"/>
      <protection/>
    </xf>
    <xf numFmtId="188" fontId="2" fillId="0" borderId="3" xfId="21" applyNumberFormat="1" applyFont="1" applyFill="1" applyBorder="1" applyAlignment="1">
      <alignment horizontal="right" vertical="center"/>
      <protection/>
    </xf>
    <xf numFmtId="188" fontId="2" fillId="0" borderId="3" xfId="21" applyNumberFormat="1" applyFont="1" applyFill="1" applyBorder="1" applyAlignment="1">
      <alignment vertical="center"/>
      <protection/>
    </xf>
    <xf numFmtId="188" fontId="2" fillId="0" borderId="7" xfId="21" applyNumberFormat="1" applyFont="1" applyFill="1" applyBorder="1" applyAlignment="1">
      <alignment vertical="center"/>
      <protection/>
    </xf>
    <xf numFmtId="0" fontId="3" fillId="0" borderId="8" xfId="0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92" fontId="40" fillId="0" borderId="3" xfId="17" applyNumberFormat="1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176" fontId="2" fillId="0" borderId="10" xfId="17" applyNumberFormat="1" applyFont="1" applyFill="1" applyBorder="1" applyAlignment="1">
      <alignment vertical="center"/>
    </xf>
    <xf numFmtId="178" fontId="0" fillId="0" borderId="4" xfId="17" applyNumberFormat="1" applyFont="1" applyFill="1" applyBorder="1" applyAlignment="1">
      <alignment horizontal="distributed" vertical="center"/>
    </xf>
    <xf numFmtId="180" fontId="0" fillId="0" borderId="0" xfId="17" applyNumberFormat="1" applyFont="1" applyFill="1" applyAlignment="1">
      <alignment horizontal="right" vertical="center"/>
    </xf>
    <xf numFmtId="180" fontId="0" fillId="0" borderId="3" xfId="17" applyNumberFormat="1" applyFont="1" applyFill="1" applyBorder="1" applyAlignment="1">
      <alignment vertical="center"/>
    </xf>
    <xf numFmtId="178" fontId="0" fillId="0" borderId="3" xfId="17" applyNumberFormat="1" applyFont="1" applyFill="1" applyBorder="1" applyAlignment="1">
      <alignment vertical="center"/>
    </xf>
    <xf numFmtId="178" fontId="0" fillId="0" borderId="0" xfId="17" applyNumberFormat="1" applyFont="1" applyFill="1" applyAlignment="1">
      <alignment horizontal="right" vertical="center"/>
    </xf>
    <xf numFmtId="178" fontId="17" fillId="0" borderId="4" xfId="17" applyNumberFormat="1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78" fontId="17" fillId="0" borderId="0" xfId="17" applyNumberFormat="1" applyFont="1" applyFill="1" applyBorder="1" applyAlignment="1">
      <alignment vertical="center"/>
    </xf>
    <xf numFmtId="180" fontId="17" fillId="0" borderId="3" xfId="17" applyNumberFormat="1" applyFont="1" applyFill="1" applyBorder="1" applyAlignment="1">
      <alignment vertical="center"/>
    </xf>
    <xf numFmtId="183" fontId="17" fillId="0" borderId="3" xfId="17" applyNumberFormat="1" applyFont="1" applyFill="1" applyBorder="1" applyAlignment="1">
      <alignment vertical="center"/>
    </xf>
    <xf numFmtId="178" fontId="17" fillId="0" borderId="0" xfId="17" applyNumberFormat="1" applyFont="1" applyFill="1" applyAlignment="1">
      <alignment horizontal="right" vertical="center"/>
    </xf>
    <xf numFmtId="178" fontId="0" fillId="0" borderId="0" xfId="17" applyNumberFormat="1" applyFont="1" applyFill="1" applyAlignment="1">
      <alignment vertical="justify"/>
    </xf>
    <xf numFmtId="178" fontId="0" fillId="0" borderId="0" xfId="17" applyNumberFormat="1" applyFont="1" applyFill="1" applyAlignment="1">
      <alignment vertical="center"/>
    </xf>
    <xf numFmtId="180" fontId="17" fillId="0" borderId="0" xfId="17" applyNumberFormat="1" applyFont="1" applyFill="1" applyBorder="1" applyAlignment="1">
      <alignment horizontal="right" vertical="center"/>
    </xf>
    <xf numFmtId="178" fontId="17" fillId="0" borderId="0" xfId="17" applyNumberFormat="1" applyFont="1" applyFill="1" applyBorder="1" applyAlignment="1">
      <alignment horizontal="right" vertical="center"/>
    </xf>
    <xf numFmtId="180" fontId="17" fillId="0" borderId="8" xfId="17" applyNumberFormat="1" applyFont="1" applyFill="1" applyBorder="1" applyAlignment="1">
      <alignment horizontal="right" vertical="center"/>
    </xf>
    <xf numFmtId="176" fontId="17" fillId="0" borderId="5" xfId="17" applyNumberFormat="1" applyFont="1" applyFill="1" applyBorder="1" applyAlignment="1">
      <alignment vertical="center"/>
    </xf>
    <xf numFmtId="177" fontId="17" fillId="0" borderId="5" xfId="17" applyNumberFormat="1" applyFont="1" applyFill="1" applyBorder="1" applyAlignment="1">
      <alignment vertical="center"/>
    </xf>
    <xf numFmtId="180" fontId="17" fillId="0" borderId="5" xfId="17" applyNumberFormat="1" applyFont="1" applyFill="1" applyBorder="1" applyAlignment="1">
      <alignment vertical="center"/>
    </xf>
    <xf numFmtId="178" fontId="17" fillId="0" borderId="5" xfId="17" applyNumberFormat="1" applyFont="1" applyFill="1" applyBorder="1" applyAlignment="1">
      <alignment vertical="center"/>
    </xf>
    <xf numFmtId="183" fontId="17" fillId="0" borderId="5" xfId="17" applyNumberFormat="1" applyFont="1" applyFill="1" applyBorder="1" applyAlignment="1">
      <alignment vertical="center"/>
    </xf>
    <xf numFmtId="178" fontId="17" fillId="0" borderId="8" xfId="17" applyNumberFormat="1" applyFont="1" applyFill="1" applyBorder="1" applyAlignment="1">
      <alignment horizontal="right" vertical="center"/>
    </xf>
    <xf numFmtId="184" fontId="17" fillId="0" borderId="10" xfId="17" applyNumberFormat="1" applyFont="1" applyFill="1" applyBorder="1" applyAlignment="1">
      <alignment vertical="center"/>
    </xf>
    <xf numFmtId="38" fontId="17" fillId="0" borderId="9" xfId="17" applyFont="1" applyFill="1" applyBorder="1" applyAlignment="1">
      <alignment vertical="center"/>
    </xf>
    <xf numFmtId="184" fontId="17" fillId="0" borderId="5" xfId="17" applyNumberFormat="1" applyFont="1" applyFill="1" applyBorder="1" applyAlignment="1">
      <alignment vertical="center"/>
    </xf>
    <xf numFmtId="38" fontId="17" fillId="0" borderId="5" xfId="17" applyFont="1" applyFill="1" applyBorder="1" applyAlignment="1">
      <alignment vertical="center"/>
    </xf>
    <xf numFmtId="178" fontId="17" fillId="0" borderId="10" xfId="17" applyNumberFormat="1" applyFont="1" applyFill="1" applyBorder="1" applyAlignment="1">
      <alignment vertical="center"/>
    </xf>
    <xf numFmtId="178" fontId="17" fillId="0" borderId="10" xfId="17" applyNumberFormat="1" applyFont="1" applyFill="1" applyBorder="1" applyAlignment="1">
      <alignment horizontal="distributed" vertical="center"/>
    </xf>
    <xf numFmtId="213" fontId="2" fillId="0" borderId="3" xfId="21" applyNumberFormat="1" applyFont="1" applyFill="1" applyBorder="1" applyAlignment="1">
      <alignment vertical="center"/>
      <protection/>
    </xf>
    <xf numFmtId="213" fontId="2" fillId="0" borderId="0" xfId="21" applyNumberFormat="1" applyFont="1" applyFill="1" applyAlignment="1">
      <alignment vertical="center"/>
      <protection/>
    </xf>
    <xf numFmtId="187" fontId="0" fillId="0" borderId="3" xfId="21" applyNumberFormat="1" applyFont="1" applyFill="1" applyBorder="1" applyAlignment="1">
      <alignment vertical="center"/>
      <protection/>
    </xf>
    <xf numFmtId="0" fontId="13" fillId="0" borderId="8" xfId="0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9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178" fontId="4" fillId="0" borderId="0" xfId="17" applyNumberFormat="1" applyFont="1" applyFill="1" applyBorder="1" applyAlignment="1">
      <alignment horizontal="right" vertical="center"/>
    </xf>
    <xf numFmtId="178" fontId="17" fillId="0" borderId="0" xfId="17" applyNumberFormat="1" applyFont="1" applyFill="1" applyBorder="1" applyAlignment="1">
      <alignment horizontal="distributed" vertical="center"/>
    </xf>
    <xf numFmtId="178" fontId="34" fillId="0" borderId="0" xfId="17" applyNumberFormat="1" applyFont="1" applyFill="1" applyBorder="1" applyAlignment="1">
      <alignment horizontal="distributed" vertical="center"/>
    </xf>
    <xf numFmtId="38" fontId="2" fillId="0" borderId="12" xfId="17" applyFont="1" applyFill="1" applyBorder="1" applyAlignment="1">
      <alignment horizontal="right" vertical="center"/>
    </xf>
    <xf numFmtId="38" fontId="2" fillId="0" borderId="13" xfId="17" applyFont="1" applyFill="1" applyBorder="1" applyAlignment="1">
      <alignment horizontal="right" vertical="center"/>
    </xf>
    <xf numFmtId="176" fontId="2" fillId="0" borderId="13" xfId="17" applyNumberFormat="1" applyFont="1" applyFill="1" applyBorder="1" applyAlignment="1">
      <alignment horizontal="right" vertical="center"/>
    </xf>
    <xf numFmtId="176" fontId="2" fillId="0" borderId="12" xfId="17" applyNumberFormat="1" applyFont="1" applyFill="1" applyBorder="1" applyAlignment="1">
      <alignment horizontal="right" vertical="center"/>
    </xf>
    <xf numFmtId="178" fontId="2" fillId="0" borderId="13" xfId="17" applyNumberFormat="1" applyFont="1" applyFill="1" applyBorder="1" applyAlignment="1">
      <alignment horizontal="right" vertical="center"/>
    </xf>
    <xf numFmtId="38" fontId="17" fillId="0" borderId="0" xfId="17" applyFont="1" applyFill="1" applyAlignment="1">
      <alignment horizontal="right" vertical="center"/>
    </xf>
    <xf numFmtId="176" fontId="3" fillId="0" borderId="3" xfId="17" applyNumberFormat="1" applyFont="1" applyFill="1" applyBorder="1" applyAlignment="1">
      <alignment horizontal="right" vertical="center"/>
    </xf>
    <xf numFmtId="176" fontId="3" fillId="0" borderId="7" xfId="17" applyNumberFormat="1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176" fontId="3" fillId="0" borderId="3" xfId="17" applyNumberFormat="1" applyFont="1" applyFill="1" applyBorder="1" applyAlignment="1">
      <alignment vertical="center"/>
    </xf>
    <xf numFmtId="176" fontId="3" fillId="0" borderId="7" xfId="17" applyNumberFormat="1" applyFont="1" applyFill="1" applyBorder="1" applyAlignment="1">
      <alignment vertical="center"/>
    </xf>
    <xf numFmtId="178" fontId="2" fillId="0" borderId="17" xfId="17" applyNumberFormat="1" applyFont="1" applyFill="1" applyBorder="1" applyAlignment="1">
      <alignment horizontal="right" vertical="center"/>
    </xf>
    <xf numFmtId="176" fontId="2" fillId="0" borderId="17" xfId="17" applyNumberFormat="1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horizontal="center" vertical="center"/>
    </xf>
    <xf numFmtId="38" fontId="3" fillId="0" borderId="17" xfId="17" applyFont="1" applyFill="1" applyBorder="1" applyAlignment="1">
      <alignment vertical="center"/>
    </xf>
    <xf numFmtId="0" fontId="10" fillId="0" borderId="2" xfId="22" applyNumberFormat="1" applyFont="1" applyFill="1" applyBorder="1" applyAlignment="1">
      <alignment horizontal="distributed" vertical="center"/>
      <protection/>
    </xf>
    <xf numFmtId="0" fontId="10" fillId="0" borderId="6" xfId="22" applyNumberFormat="1" applyFont="1" applyFill="1" applyBorder="1" applyAlignment="1">
      <alignment horizontal="distributed" vertical="center"/>
      <protection/>
    </xf>
    <xf numFmtId="0" fontId="10" fillId="0" borderId="1" xfId="22" applyNumberFormat="1" applyFont="1" applyFill="1" applyBorder="1" applyAlignment="1">
      <alignment horizontal="distributed" vertical="center"/>
      <protection/>
    </xf>
    <xf numFmtId="49" fontId="15" fillId="0" borderId="11" xfId="22" applyNumberFormat="1" applyFont="1" applyFill="1" applyBorder="1" applyAlignment="1">
      <alignment horizontal="distributed" vertical="center" wrapText="1"/>
      <protection/>
    </xf>
    <xf numFmtId="199" fontId="15" fillId="0" borderId="13" xfId="22" applyNumberFormat="1" applyFont="1" applyFill="1" applyBorder="1" applyAlignment="1">
      <alignment horizontal="right" vertical="center"/>
      <protection/>
    </xf>
    <xf numFmtId="49" fontId="24" fillId="0" borderId="0" xfId="22" applyNumberFormat="1" applyFont="1" applyFill="1" applyBorder="1" applyAlignment="1">
      <alignment horizontal="distributed" vertical="center" shrinkToFit="1"/>
      <protection/>
    </xf>
    <xf numFmtId="176" fontId="0" fillId="0" borderId="3" xfId="17" applyNumberFormat="1" applyFont="1" applyFill="1" applyBorder="1" applyAlignment="1">
      <alignment vertical="center"/>
    </xf>
    <xf numFmtId="177" fontId="0" fillId="0" borderId="3" xfId="17" applyNumberFormat="1" applyFont="1" applyFill="1" applyBorder="1" applyAlignment="1">
      <alignment vertical="center"/>
    </xf>
    <xf numFmtId="184" fontId="0" fillId="0" borderId="3" xfId="17" applyNumberFormat="1" applyFont="1" applyFill="1" applyBorder="1" applyAlignment="1">
      <alignment vertical="center"/>
    </xf>
    <xf numFmtId="178" fontId="0" fillId="0" borderId="4" xfId="17" applyNumberFormat="1" applyFont="1" applyFill="1" applyBorder="1" applyAlignment="1">
      <alignment vertical="center"/>
    </xf>
    <xf numFmtId="184" fontId="0" fillId="0" borderId="7" xfId="17" applyNumberFormat="1" applyFont="1" applyFill="1" applyBorder="1" applyAlignment="1">
      <alignment vertical="center"/>
    </xf>
    <xf numFmtId="178" fontId="0" fillId="0" borderId="7" xfId="17" applyNumberFormat="1" applyFont="1" applyFill="1" applyBorder="1" applyAlignment="1">
      <alignment vertical="center"/>
    </xf>
    <xf numFmtId="178" fontId="0" fillId="0" borderId="7" xfId="17" applyNumberFormat="1" applyFont="1" applyFill="1" applyBorder="1" applyAlignment="1">
      <alignment horizontal="center" vertical="center"/>
    </xf>
    <xf numFmtId="178" fontId="0" fillId="0" borderId="0" xfId="17" applyNumberFormat="1" applyFont="1" applyFill="1" applyBorder="1" applyAlignment="1">
      <alignment horizontal="center" vertical="center"/>
    </xf>
    <xf numFmtId="178" fontId="19" fillId="0" borderId="0" xfId="17" applyNumberFormat="1" applyFont="1" applyFill="1" applyAlignment="1">
      <alignment horizontal="distributed" vertical="justify"/>
    </xf>
    <xf numFmtId="38" fontId="17" fillId="0" borderId="11" xfId="17" applyFont="1" applyFill="1" applyBorder="1" applyAlignment="1">
      <alignment vertical="center"/>
    </xf>
    <xf numFmtId="0" fontId="2" fillId="0" borderId="17" xfId="21" applyFont="1" applyFill="1" applyBorder="1" applyAlignment="1">
      <alignment vertical="center"/>
      <protection/>
    </xf>
    <xf numFmtId="180" fontId="2" fillId="0" borderId="7" xfId="21" applyNumberFormat="1" applyFont="1" applyFill="1" applyBorder="1" applyAlignment="1">
      <alignment vertical="center"/>
      <protection/>
    </xf>
    <xf numFmtId="211" fontId="2" fillId="0" borderId="7" xfId="21" applyNumberFormat="1" applyFont="1" applyFill="1" applyBorder="1" applyAlignment="1">
      <alignment horizontal="right" vertical="center"/>
      <protection/>
    </xf>
    <xf numFmtId="191" fontId="2" fillId="0" borderId="7" xfId="21" applyNumberFormat="1" applyFont="1" applyFill="1" applyBorder="1" applyAlignment="1">
      <alignment vertical="center"/>
      <protection/>
    </xf>
    <xf numFmtId="49" fontId="11" fillId="0" borderId="2" xfId="22" applyNumberFormat="1" applyFont="1" applyFill="1" applyBorder="1" applyAlignment="1">
      <alignment horizontal="distributed" vertical="center" wrapText="1"/>
      <protection/>
    </xf>
    <xf numFmtId="49" fontId="11" fillId="0" borderId="2" xfId="22" applyNumberFormat="1" applyFont="1" applyFill="1" applyBorder="1" applyAlignment="1">
      <alignment horizontal="distributed" vertical="center"/>
      <protection/>
    </xf>
    <xf numFmtId="49" fontId="11" fillId="0" borderId="6" xfId="22" applyNumberFormat="1" applyFont="1" applyFill="1" applyBorder="1" applyAlignment="1">
      <alignment horizontal="distributed" vertical="center"/>
      <protection/>
    </xf>
    <xf numFmtId="0" fontId="2" fillId="0" borderId="9" xfId="21" applyFont="1" applyFill="1" applyBorder="1" applyAlignment="1">
      <alignment horizontal="distributed" vertical="center" wrapText="1"/>
      <protection/>
    </xf>
    <xf numFmtId="187" fontId="2" fillId="0" borderId="5" xfId="21" applyNumberFormat="1" applyFill="1" applyBorder="1" applyAlignment="1">
      <alignment vertical="center"/>
      <protection/>
    </xf>
    <xf numFmtId="187" fontId="2" fillId="0" borderId="10" xfId="21" applyNumberFormat="1" applyFill="1" applyBorder="1" applyAlignment="1">
      <alignment vertical="center"/>
      <protection/>
    </xf>
    <xf numFmtId="187" fontId="2" fillId="0" borderId="9" xfId="21" applyNumberFormat="1" applyFill="1" applyBorder="1" applyAlignment="1">
      <alignment vertical="center"/>
      <protection/>
    </xf>
    <xf numFmtId="192" fontId="2" fillId="0" borderId="5" xfId="17" applyNumberFormat="1" applyFont="1" applyFill="1" applyBorder="1" applyAlignment="1">
      <alignment horizontal="right" vertical="center"/>
    </xf>
    <xf numFmtId="176" fontId="2" fillId="0" borderId="10" xfId="21" applyNumberFormat="1" applyFill="1" applyBorder="1" applyAlignment="1">
      <alignment vertical="center"/>
      <protection/>
    </xf>
    <xf numFmtId="0" fontId="2" fillId="0" borderId="8" xfId="21" applyFont="1" applyFill="1" applyBorder="1" applyAlignment="1">
      <alignment horizontal="right" vertical="center"/>
      <protection/>
    </xf>
    <xf numFmtId="0" fontId="2" fillId="0" borderId="9" xfId="21" applyFont="1" applyFill="1" applyBorder="1" applyAlignment="1">
      <alignment horizontal="left" vertical="center"/>
      <protection/>
    </xf>
    <xf numFmtId="187" fontId="2" fillId="0" borderId="10" xfId="21" applyNumberFormat="1" applyFont="1" applyFill="1" applyBorder="1" applyAlignment="1">
      <alignment vertical="center"/>
      <protection/>
    </xf>
    <xf numFmtId="187" fontId="2" fillId="0" borderId="9" xfId="21" applyNumberFormat="1" applyFont="1" applyFill="1" applyBorder="1" applyAlignment="1">
      <alignment vertical="center"/>
      <protection/>
    </xf>
    <xf numFmtId="49" fontId="20" fillId="0" borderId="0" xfId="22" applyNumberFormat="1" applyFont="1" applyFill="1" applyBorder="1" applyAlignment="1">
      <alignment vertical="center"/>
      <protection/>
    </xf>
    <xf numFmtId="49" fontId="20" fillId="0" borderId="0" xfId="22" applyNumberFormat="1" applyFont="1" applyFill="1" applyBorder="1" applyAlignment="1">
      <alignment horizontal="distributed" vertical="center"/>
      <protection/>
    </xf>
    <xf numFmtId="207" fontId="10" fillId="0" borderId="3" xfId="22" applyNumberFormat="1" applyFont="1" applyFill="1" applyBorder="1" applyAlignment="1" quotePrefix="1">
      <alignment horizontal="right" vertical="center"/>
      <protection/>
    </xf>
    <xf numFmtId="208" fontId="10" fillId="0" borderId="3" xfId="22" applyNumberFormat="1" applyFont="1" applyFill="1" applyBorder="1" applyAlignment="1" quotePrefix="1">
      <alignment horizontal="right" vertical="center"/>
      <protection/>
    </xf>
    <xf numFmtId="209" fontId="10" fillId="0" borderId="3" xfId="22" applyNumberFormat="1" applyFont="1" applyFill="1" applyBorder="1" applyAlignment="1">
      <alignment horizontal="right" vertical="center"/>
      <protection/>
    </xf>
    <xf numFmtId="207" fontId="10" fillId="0" borderId="7" xfId="22" applyNumberFormat="1" applyFont="1" applyFill="1" applyBorder="1" applyAlignment="1" quotePrefix="1">
      <alignment horizontal="right" vertical="center"/>
      <protection/>
    </xf>
    <xf numFmtId="207" fontId="10" fillId="0" borderId="4" xfId="22" applyNumberFormat="1" applyFont="1" applyFill="1" applyBorder="1" applyAlignment="1" quotePrefix="1">
      <alignment horizontal="right" vertical="center"/>
      <protection/>
    </xf>
    <xf numFmtId="210" fontId="10" fillId="0" borderId="3" xfId="22" applyNumberFormat="1" applyFont="1" applyFill="1" applyBorder="1" applyAlignment="1">
      <alignment horizontal="right" vertical="center"/>
      <protection/>
    </xf>
    <xf numFmtId="209" fontId="10" fillId="0" borderId="3" xfId="22" applyNumberFormat="1" applyFont="1" applyFill="1" applyBorder="1" applyAlignment="1" quotePrefix="1">
      <alignment horizontal="right" vertical="center"/>
      <protection/>
    </xf>
    <xf numFmtId="209" fontId="10" fillId="0" borderId="7" xfId="22" applyNumberFormat="1" applyFont="1" applyFill="1" applyBorder="1" applyAlignment="1">
      <alignment horizontal="right" vertical="center"/>
      <protection/>
    </xf>
    <xf numFmtId="208" fontId="10" fillId="0" borderId="3" xfId="22" applyNumberFormat="1" applyFont="1" applyFill="1" applyBorder="1" applyAlignment="1">
      <alignment horizontal="right" vertical="center"/>
      <protection/>
    </xf>
    <xf numFmtId="207" fontId="10" fillId="0" borderId="3" xfId="22" applyNumberFormat="1" applyFont="1" applyFill="1" applyBorder="1" applyAlignment="1">
      <alignment horizontal="right" vertical="center"/>
      <protection/>
    </xf>
    <xf numFmtId="210" fontId="10" fillId="0" borderId="3" xfId="22" applyNumberFormat="1" applyFont="1" applyFill="1" applyBorder="1" applyAlignment="1" quotePrefix="1">
      <alignment horizontal="right" vertical="center"/>
      <protection/>
    </xf>
    <xf numFmtId="209" fontId="10" fillId="0" borderId="7" xfId="22" applyNumberFormat="1" applyFont="1" applyFill="1" applyBorder="1" applyAlignment="1" quotePrefix="1">
      <alignment horizontal="right" vertical="center"/>
      <protection/>
    </xf>
    <xf numFmtId="49" fontId="23" fillId="0" borderId="0" xfId="22" applyNumberFormat="1" applyFont="1" applyFill="1" applyBorder="1" applyAlignment="1">
      <alignment horizontal="distributed" vertical="center"/>
      <protection/>
    </xf>
    <xf numFmtId="49" fontId="20" fillId="0" borderId="4" xfId="22" applyNumberFormat="1" applyFont="1" applyFill="1" applyBorder="1" applyAlignment="1">
      <alignment vertical="center"/>
      <protection/>
    </xf>
    <xf numFmtId="198" fontId="22" fillId="0" borderId="7" xfId="22" applyNumberFormat="1" applyFont="1" applyFill="1" applyBorder="1" applyAlignment="1">
      <alignment vertical="center"/>
      <protection/>
    </xf>
    <xf numFmtId="49" fontId="22" fillId="0" borderId="0" xfId="22" applyNumberFormat="1" applyFont="1" applyFill="1" applyBorder="1" applyAlignment="1">
      <alignment vertical="center"/>
      <protection/>
    </xf>
    <xf numFmtId="49" fontId="20" fillId="0" borderId="4" xfId="22" applyNumberFormat="1" applyFont="1" applyFill="1" applyBorder="1" applyAlignment="1">
      <alignment horizontal="distributed" vertical="center"/>
      <protection/>
    </xf>
    <xf numFmtId="207" fontId="10" fillId="0" borderId="7" xfId="22" applyNumberFormat="1" applyFont="1" applyFill="1" applyBorder="1" applyAlignment="1">
      <alignment horizontal="right" vertical="center"/>
      <protection/>
    </xf>
    <xf numFmtId="207" fontId="10" fillId="0" borderId="4" xfId="22" applyNumberFormat="1" applyFont="1" applyFill="1" applyBorder="1" applyAlignment="1">
      <alignment horizontal="right" vertical="center"/>
      <protection/>
    </xf>
    <xf numFmtId="49" fontId="22" fillId="0" borderId="8" xfId="22" applyNumberFormat="1" applyFont="1" applyFill="1" applyBorder="1" applyAlignment="1">
      <alignment vertical="center"/>
      <protection/>
    </xf>
    <xf numFmtId="49" fontId="20" fillId="0" borderId="9" xfId="22" applyNumberFormat="1" applyFont="1" applyFill="1" applyBorder="1" applyAlignment="1">
      <alignment horizontal="distributed" vertical="center"/>
      <protection/>
    </xf>
    <xf numFmtId="207" fontId="10" fillId="0" borderId="5" xfId="22" applyNumberFormat="1" applyFont="1" applyFill="1" applyBorder="1" applyAlignment="1" quotePrefix="1">
      <alignment horizontal="right" vertical="center"/>
      <protection/>
    </xf>
    <xf numFmtId="208" fontId="10" fillId="0" borderId="5" xfId="22" applyNumberFormat="1" applyFont="1" applyFill="1" applyBorder="1" applyAlignment="1" quotePrefix="1">
      <alignment horizontal="right" vertical="center"/>
      <protection/>
    </xf>
    <xf numFmtId="209" fontId="10" fillId="0" borderId="5" xfId="22" applyNumberFormat="1" applyFont="1" applyFill="1" applyBorder="1" applyAlignment="1" quotePrefix="1">
      <alignment horizontal="right" vertical="center"/>
      <protection/>
    </xf>
    <xf numFmtId="207" fontId="10" fillId="0" borderId="10" xfId="22" applyNumberFormat="1" applyFont="1" applyFill="1" applyBorder="1" applyAlignment="1" quotePrefix="1">
      <alignment horizontal="right" vertical="center"/>
      <protection/>
    </xf>
    <xf numFmtId="207" fontId="10" fillId="0" borderId="9" xfId="22" applyNumberFormat="1" applyFont="1" applyFill="1" applyBorder="1" applyAlignment="1" quotePrefix="1">
      <alignment horizontal="right" vertical="center"/>
      <protection/>
    </xf>
    <xf numFmtId="210" fontId="10" fillId="0" borderId="5" xfId="22" applyNumberFormat="1" applyFont="1" applyFill="1" applyBorder="1" applyAlignment="1" quotePrefix="1">
      <alignment horizontal="right" vertical="center"/>
      <protection/>
    </xf>
    <xf numFmtId="209" fontId="10" fillId="0" borderId="10" xfId="22" applyNumberFormat="1" applyFont="1" applyFill="1" applyBorder="1" applyAlignment="1" quotePrefix="1">
      <alignment horizontal="right" vertical="center"/>
      <protection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21" applyFont="1" applyFill="1" applyBorder="1" applyAlignment="1">
      <alignment horizontal="right" vertical="center"/>
      <protection/>
    </xf>
    <xf numFmtId="187" fontId="2" fillId="0" borderId="4" xfId="21" applyNumberFormat="1" applyFont="1" applyFill="1" applyBorder="1" applyAlignment="1">
      <alignment vertical="center"/>
      <protection/>
    </xf>
    <xf numFmtId="204" fontId="2" fillId="0" borderId="3" xfId="17" applyNumberFormat="1" applyFont="1" applyFill="1" applyBorder="1" applyAlignment="1">
      <alignment vertical="center"/>
    </xf>
    <xf numFmtId="204" fontId="2" fillId="0" borderId="7" xfId="17" applyNumberFormat="1" applyFont="1" applyFill="1" applyBorder="1" applyAlignment="1">
      <alignment vertical="center"/>
    </xf>
    <xf numFmtId="215" fontId="2" fillId="0" borderId="7" xfId="21" applyNumberFormat="1" applyFont="1" applyFill="1" applyBorder="1" applyAlignment="1">
      <alignment vertical="center"/>
      <protection/>
    </xf>
    <xf numFmtId="215" fontId="2" fillId="0" borderId="7" xfId="21" applyNumberFormat="1" applyFont="1" applyFill="1" applyBorder="1" applyAlignment="1">
      <alignment horizontal="right" vertical="center"/>
      <protection/>
    </xf>
    <xf numFmtId="176" fontId="2" fillId="0" borderId="5" xfId="0" applyNumberFormat="1" applyFont="1" applyFill="1" applyBorder="1" applyAlignment="1">
      <alignment vertical="center"/>
    </xf>
    <xf numFmtId="38" fontId="2" fillId="0" borderId="6" xfId="17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8" fontId="3" fillId="0" borderId="12" xfId="17" applyFont="1" applyFill="1" applyBorder="1" applyAlignment="1">
      <alignment vertical="center"/>
    </xf>
    <xf numFmtId="38" fontId="2" fillId="0" borderId="4" xfId="17" applyFont="1" applyFill="1" applyBorder="1" applyAlignment="1">
      <alignment horizontal="right" vertical="center"/>
    </xf>
    <xf numFmtId="38" fontId="11" fillId="0" borderId="15" xfId="17" applyFont="1" applyFill="1" applyBorder="1" applyAlignment="1">
      <alignment horizontal="distributed" vertical="center"/>
    </xf>
    <xf numFmtId="38" fontId="3" fillId="0" borderId="19" xfId="17" applyFont="1" applyFill="1" applyBorder="1" applyAlignment="1">
      <alignment vertical="center"/>
    </xf>
    <xf numFmtId="38" fontId="11" fillId="0" borderId="21" xfId="17" applyFont="1" applyFill="1" applyBorder="1" applyAlignment="1">
      <alignment horizontal="right" vertical="center"/>
    </xf>
    <xf numFmtId="38" fontId="11" fillId="0" borderId="22" xfId="17" applyFont="1" applyFill="1" applyBorder="1" applyAlignment="1">
      <alignment horizontal="right" vertical="center"/>
    </xf>
    <xf numFmtId="38" fontId="2" fillId="0" borderId="16" xfId="17" applyFont="1" applyFill="1" applyBorder="1" applyAlignment="1">
      <alignment vertical="center"/>
    </xf>
    <xf numFmtId="38" fontId="11" fillId="0" borderId="3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11" fillId="0" borderId="5" xfId="17" applyFont="1" applyFill="1" applyBorder="1" applyAlignment="1">
      <alignment vertical="center"/>
    </xf>
    <xf numFmtId="0" fontId="5" fillId="0" borderId="0" xfId="21" applyFont="1" applyFill="1" applyAlignment="1">
      <alignment horizontal="center" vertical="center"/>
      <protection/>
    </xf>
    <xf numFmtId="177" fontId="2" fillId="0" borderId="8" xfId="21" applyNumberFormat="1" applyFont="1" applyFill="1" applyBorder="1" applyAlignment="1">
      <alignment vertical="center"/>
      <protection/>
    </xf>
    <xf numFmtId="180" fontId="3" fillId="0" borderId="0" xfId="21" applyNumberFormat="1" applyFont="1" applyFill="1" applyBorder="1" applyAlignment="1">
      <alignment horizontal="right" vertical="center"/>
      <protection/>
    </xf>
    <xf numFmtId="176" fontId="3" fillId="0" borderId="0" xfId="21" applyNumberFormat="1" applyFont="1" applyFill="1" applyBorder="1" applyAlignment="1">
      <alignment vertical="center"/>
      <protection/>
    </xf>
    <xf numFmtId="188" fontId="2" fillId="0" borderId="0" xfId="0" applyNumberFormat="1" applyFont="1" applyFill="1" applyBorder="1" applyAlignment="1">
      <alignment vertical="center"/>
    </xf>
    <xf numFmtId="176" fontId="2" fillId="0" borderId="23" xfId="17" applyNumberFormat="1" applyFont="1" applyFill="1" applyBorder="1" applyAlignment="1">
      <alignment vertical="center"/>
    </xf>
    <xf numFmtId="182" fontId="2" fillId="0" borderId="24" xfId="17" applyNumberFormat="1" applyFont="1" applyFill="1" applyBorder="1" applyAlignment="1">
      <alignment vertical="center"/>
    </xf>
    <xf numFmtId="176" fontId="2" fillId="0" borderId="25" xfId="17" applyNumberFormat="1" applyFont="1" applyFill="1" applyBorder="1" applyAlignment="1">
      <alignment vertical="center"/>
    </xf>
    <xf numFmtId="182" fontId="2" fillId="0" borderId="26" xfId="17" applyNumberFormat="1" applyFont="1" applyFill="1" applyBorder="1" applyAlignment="1">
      <alignment vertical="center"/>
    </xf>
    <xf numFmtId="0" fontId="2" fillId="0" borderId="9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11" xfId="21" applyFill="1" applyBorder="1" applyAlignment="1">
      <alignment horizontal="right" vertical="center"/>
      <protection/>
    </xf>
    <xf numFmtId="0" fontId="2" fillId="0" borderId="12" xfId="21" applyFill="1" applyBorder="1" applyAlignment="1">
      <alignment horizontal="left" vertical="center"/>
      <protection/>
    </xf>
    <xf numFmtId="187" fontId="2" fillId="0" borderId="13" xfId="21" applyNumberFormat="1" applyFill="1" applyBorder="1" applyAlignment="1">
      <alignment vertical="center"/>
      <protection/>
    </xf>
    <xf numFmtId="187" fontId="2" fillId="0" borderId="17" xfId="21" applyNumberFormat="1" applyFill="1" applyBorder="1" applyAlignment="1">
      <alignment vertical="center"/>
      <protection/>
    </xf>
    <xf numFmtId="187" fontId="2" fillId="0" borderId="12" xfId="21" applyNumberFormat="1" applyFill="1" applyBorder="1" applyAlignment="1">
      <alignment vertical="center"/>
      <protection/>
    </xf>
    <xf numFmtId="0" fontId="2" fillId="0" borderId="8" xfId="21" applyFill="1" applyBorder="1" applyAlignment="1">
      <alignment horizontal="right" vertical="center"/>
      <protection/>
    </xf>
    <xf numFmtId="0" fontId="2" fillId="0" borderId="9" xfId="21" applyFill="1" applyBorder="1" applyAlignment="1">
      <alignment horizontal="left" vertical="center"/>
      <protection/>
    </xf>
    <xf numFmtId="0" fontId="2" fillId="0" borderId="13" xfId="21" applyFont="1" applyFill="1" applyBorder="1" applyAlignment="1">
      <alignment horizontal="distributed" vertical="center" wrapText="1"/>
      <protection/>
    </xf>
    <xf numFmtId="0" fontId="2" fillId="0" borderId="3" xfId="21" applyFont="1" applyFill="1" applyBorder="1" applyAlignment="1">
      <alignment horizontal="distributed" vertical="center" wrapText="1"/>
      <protection/>
    </xf>
    <xf numFmtId="0" fontId="2" fillId="0" borderId="5" xfId="21" applyFont="1" applyFill="1" applyBorder="1" applyAlignment="1">
      <alignment horizontal="distributed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21" applyFill="1" applyBorder="1" applyAlignment="1">
      <alignment vertical="center"/>
      <protection/>
    </xf>
    <xf numFmtId="176" fontId="2" fillId="0" borderId="3" xfId="21" applyNumberFormat="1" applyFill="1" applyBorder="1" applyAlignment="1">
      <alignment vertical="center"/>
      <protection/>
    </xf>
    <xf numFmtId="193" fontId="3" fillId="0" borderId="2" xfId="17" applyNumberFormat="1" applyFont="1" applyFill="1" applyBorder="1" applyAlignment="1">
      <alignment vertical="center"/>
    </xf>
    <xf numFmtId="40" fontId="3" fillId="0" borderId="6" xfId="17" applyNumberFormat="1" applyFont="1" applyFill="1" applyBorder="1" applyAlignment="1">
      <alignment vertical="center"/>
    </xf>
    <xf numFmtId="213" fontId="5" fillId="0" borderId="0" xfId="0" applyNumberFormat="1" applyFont="1" applyFill="1" applyAlignment="1">
      <alignment vertical="center"/>
    </xf>
    <xf numFmtId="213" fontId="4" fillId="0" borderId="0" xfId="0" applyNumberFormat="1" applyFont="1" applyFill="1" applyAlignment="1">
      <alignment vertical="center"/>
    </xf>
    <xf numFmtId="213" fontId="2" fillId="0" borderId="7" xfId="0" applyNumberFormat="1" applyFont="1" applyFill="1" applyBorder="1" applyAlignment="1">
      <alignment vertical="center"/>
    </xf>
    <xf numFmtId="213" fontId="3" fillId="0" borderId="10" xfId="0" applyNumberFormat="1" applyFont="1" applyFill="1" applyBorder="1" applyAlignment="1">
      <alignment vertical="center"/>
    </xf>
    <xf numFmtId="213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3" fillId="0" borderId="0" xfId="22" applyNumberFormat="1" applyFont="1" applyFill="1" applyBorder="1" applyAlignment="1">
      <alignment horizontal="distributed" vertical="center" shrinkToFit="1"/>
      <protection/>
    </xf>
    <xf numFmtId="0" fontId="41" fillId="0" borderId="0" xfId="0" applyFont="1" applyFill="1" applyAlignment="1" applyProtection="1">
      <alignment horizontal="right" vertical="center"/>
      <protection locked="0"/>
    </xf>
    <xf numFmtId="0" fontId="41" fillId="0" borderId="0" xfId="0" applyFont="1" applyFill="1" applyAlignment="1" applyProtection="1">
      <alignment horizontal="left" vertical="center"/>
      <protection locked="0"/>
    </xf>
    <xf numFmtId="38" fontId="2" fillId="0" borderId="0" xfId="17" applyFont="1" applyFill="1" applyBorder="1" applyAlignment="1">
      <alignment horizontal="distributed" vertical="center"/>
    </xf>
    <xf numFmtId="56" fontId="42" fillId="0" borderId="0" xfId="0" applyNumberFormat="1" applyFont="1" applyFill="1" applyAlignment="1">
      <alignment vertical="center"/>
    </xf>
    <xf numFmtId="56" fontId="42" fillId="0" borderId="0" xfId="0" applyNumberFormat="1" applyFont="1" applyFill="1" applyAlignment="1">
      <alignment horizontal="right" vertical="center"/>
    </xf>
    <xf numFmtId="0" fontId="42" fillId="0" borderId="0" xfId="0" applyFont="1" applyFill="1" applyAlignment="1">
      <alignment vertical="center"/>
    </xf>
    <xf numFmtId="38" fontId="3" fillId="0" borderId="12" xfId="17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99" fontId="15" fillId="0" borderId="12" xfId="22" applyNumberFormat="1" applyFont="1" applyFill="1" applyBorder="1" applyAlignment="1">
      <alignment horizontal="right" vertical="center"/>
      <protection/>
    </xf>
    <xf numFmtId="199" fontId="15" fillId="0" borderId="17" xfId="22" applyNumberFormat="1" applyFont="1" applyFill="1" applyBorder="1" applyAlignment="1">
      <alignment horizontal="right" vertical="center"/>
      <protection/>
    </xf>
    <xf numFmtId="176" fontId="2" fillId="0" borderId="13" xfId="21" applyNumberFormat="1" applyFill="1" applyBorder="1" applyAlignment="1">
      <alignment vertical="center"/>
      <protection/>
    </xf>
    <xf numFmtId="0" fontId="2" fillId="0" borderId="4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/>
    </xf>
    <xf numFmtId="38" fontId="3" fillId="0" borderId="0" xfId="17" applyFont="1" applyFill="1" applyAlignment="1">
      <alignment horizontal="distributed" vertical="center"/>
    </xf>
    <xf numFmtId="56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horizontal="distributed" vertical="center"/>
    </xf>
    <xf numFmtId="38" fontId="3" fillId="0" borderId="4" xfId="17" applyFont="1" applyFill="1" applyBorder="1" applyAlignment="1">
      <alignment horizontal="distributed" vertical="center"/>
    </xf>
    <xf numFmtId="38" fontId="3" fillId="0" borderId="11" xfId="17" applyFont="1" applyFill="1" applyBorder="1" applyAlignment="1">
      <alignment horizontal="distributed" vertical="center"/>
    </xf>
    <xf numFmtId="38" fontId="3" fillId="0" borderId="12" xfId="17" applyFont="1" applyFill="1" applyBorder="1" applyAlignment="1">
      <alignment horizontal="distributed" vertical="center"/>
    </xf>
    <xf numFmtId="38" fontId="5" fillId="0" borderId="0" xfId="17" applyFont="1" applyFill="1" applyAlignment="1">
      <alignment horizontal="right" vertical="center"/>
    </xf>
    <xf numFmtId="38" fontId="5" fillId="0" borderId="0" xfId="17" applyFont="1" applyFill="1" applyAlignment="1">
      <alignment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center" vertical="center" wrapText="1"/>
    </xf>
    <xf numFmtId="38" fontId="2" fillId="0" borderId="2" xfId="17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distributed" vertical="distributed"/>
    </xf>
    <xf numFmtId="38" fontId="3" fillId="0" borderId="4" xfId="17" applyFont="1" applyFill="1" applyBorder="1" applyAlignment="1">
      <alignment horizontal="distributed" vertical="distributed"/>
    </xf>
    <xf numFmtId="38" fontId="3" fillId="0" borderId="18" xfId="17" applyFont="1" applyFill="1" applyBorder="1" applyAlignment="1">
      <alignment horizontal="distributed" vertical="center"/>
    </xf>
    <xf numFmtId="211" fontId="2" fillId="0" borderId="0" xfId="21" applyNumberFormat="1" applyFont="1" applyFill="1" applyAlignment="1">
      <alignment horizontal="right" vertical="center"/>
      <protection/>
    </xf>
    <xf numFmtId="38" fontId="3" fillId="0" borderId="29" xfId="17" applyFont="1" applyFill="1" applyBorder="1" applyAlignment="1">
      <alignment vertical="center"/>
    </xf>
    <xf numFmtId="38" fontId="2" fillId="0" borderId="20" xfId="17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213" fontId="4" fillId="0" borderId="2" xfId="0" applyNumberFormat="1" applyFont="1" applyFill="1" applyBorder="1" applyAlignment="1">
      <alignment horizontal="distributed" vertical="center" wrapText="1"/>
    </xf>
    <xf numFmtId="213" fontId="4" fillId="0" borderId="2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/>
    </xf>
    <xf numFmtId="0" fontId="26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49" fontId="10" fillId="0" borderId="2" xfId="22" applyNumberFormat="1" applyFont="1" applyFill="1" applyBorder="1" applyAlignment="1">
      <alignment horizontal="distributed" vertical="center"/>
      <protection/>
    </xf>
    <xf numFmtId="0" fontId="10" fillId="0" borderId="2" xfId="22" applyNumberFormat="1" applyFont="1" applyFill="1" applyBorder="1" applyAlignment="1">
      <alignment horizontal="distributed" vertical="center"/>
      <protection/>
    </xf>
    <xf numFmtId="0" fontId="25" fillId="0" borderId="2" xfId="22" applyNumberFormat="1" applyFont="1" applyFill="1" applyBorder="1" applyAlignment="1">
      <alignment horizontal="distributed" vertical="center" wrapText="1"/>
      <protection/>
    </xf>
    <xf numFmtId="0" fontId="25" fillId="0" borderId="2" xfId="22" applyNumberFormat="1" applyFont="1" applyFill="1" applyBorder="1" applyAlignment="1">
      <alignment horizontal="distributed" vertical="center"/>
      <protection/>
    </xf>
    <xf numFmtId="0" fontId="25" fillId="0" borderId="13" xfId="22" applyNumberFormat="1" applyFont="1" applyFill="1" applyBorder="1" applyAlignment="1">
      <alignment horizontal="distributed" vertical="center"/>
      <protection/>
    </xf>
    <xf numFmtId="0" fontId="25" fillId="0" borderId="5" xfId="22" applyNumberFormat="1" applyFont="1" applyFill="1" applyBorder="1" applyAlignment="1">
      <alignment horizontal="distributed" vertical="center"/>
      <protection/>
    </xf>
    <xf numFmtId="0" fontId="10" fillId="0" borderId="2" xfId="22" applyNumberFormat="1" applyFont="1" applyFill="1" applyBorder="1" applyAlignment="1">
      <alignment horizontal="distributed" vertical="center" wrapText="1"/>
      <protection/>
    </xf>
    <xf numFmtId="0" fontId="10" fillId="0" borderId="6" xfId="22" applyNumberFormat="1" applyFont="1" applyFill="1" applyBorder="1" applyAlignment="1">
      <alignment horizontal="distributed" vertical="center" wrapText="1"/>
      <protection/>
    </xf>
    <xf numFmtId="0" fontId="10" fillId="0" borderId="6" xfId="22" applyNumberFormat="1" applyFont="1" applyFill="1" applyBorder="1" applyAlignment="1">
      <alignment horizontal="distributed" vertical="center"/>
      <protection/>
    </xf>
    <xf numFmtId="56" fontId="5" fillId="0" borderId="0" xfId="0" applyNumberFormat="1" applyFont="1" applyFill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21" applyFill="1" applyAlignment="1">
      <alignment horizontal="distributed" vertical="center"/>
      <protection/>
    </xf>
    <xf numFmtId="0" fontId="11" fillId="0" borderId="0" xfId="21" applyFont="1" applyFill="1" applyAlignment="1">
      <alignment horizontal="distributed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5" fillId="0" borderId="0" xfId="21" applyFont="1" applyFill="1" applyAlignment="1">
      <alignment vertical="center"/>
      <protection/>
    </xf>
    <xf numFmtId="0" fontId="2" fillId="0" borderId="13" xfId="21" applyFont="1" applyFill="1" applyBorder="1" applyAlignment="1">
      <alignment horizontal="distributed" vertical="center"/>
      <protection/>
    </xf>
    <xf numFmtId="0" fontId="2" fillId="0" borderId="5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9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left" vertical="center" wrapText="1"/>
      <protection/>
    </xf>
    <xf numFmtId="0" fontId="5" fillId="0" borderId="0" xfId="21" applyFont="1" applyFill="1" applyAlignment="1">
      <alignment horizontal="right" vertical="center"/>
      <protection/>
    </xf>
    <xf numFmtId="49" fontId="10" fillId="0" borderId="2" xfId="22" applyNumberFormat="1" applyFont="1" applyFill="1" applyBorder="1" applyAlignment="1">
      <alignment horizontal="distributed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1" fillId="0" borderId="2" xfId="22" applyNumberFormat="1" applyFont="1" applyFill="1" applyBorder="1" applyAlignment="1">
      <alignment horizontal="distributed" vertical="center"/>
      <protection/>
    </xf>
    <xf numFmtId="49" fontId="11" fillId="0" borderId="6" xfId="22" applyNumberFormat="1" applyFont="1" applyFill="1" applyBorder="1" applyAlignment="1">
      <alignment horizontal="distributed" vertical="center"/>
      <protection/>
    </xf>
    <xf numFmtId="49" fontId="25" fillId="0" borderId="2" xfId="22" applyNumberFormat="1" applyFont="1" applyFill="1" applyBorder="1" applyAlignment="1">
      <alignment horizontal="distributed" vertical="center" wrapText="1"/>
      <protection/>
    </xf>
    <xf numFmtId="49" fontId="25" fillId="0" borderId="2" xfId="22" applyNumberFormat="1" applyFont="1" applyFill="1" applyBorder="1" applyAlignment="1">
      <alignment horizontal="distributed" vertical="center"/>
      <protection/>
    </xf>
    <xf numFmtId="49" fontId="11" fillId="0" borderId="1" xfId="22" applyNumberFormat="1" applyFont="1" applyFill="1" applyBorder="1" applyAlignment="1">
      <alignment horizontal="distributed" vertical="center" wrapText="1"/>
      <protection/>
    </xf>
    <xf numFmtId="49" fontId="11" fillId="0" borderId="2" xfId="22" applyNumberFormat="1" applyFont="1" applyFill="1" applyBorder="1" applyAlignment="1">
      <alignment horizontal="distributed" vertical="center" wrapText="1"/>
      <protection/>
    </xf>
    <xf numFmtId="49" fontId="25" fillId="0" borderId="13" xfId="22" applyNumberFormat="1" applyFont="1" applyFill="1" applyBorder="1" applyAlignment="1">
      <alignment horizontal="distributed" vertical="center" wrapText="1"/>
      <protection/>
    </xf>
    <xf numFmtId="49" fontId="25" fillId="0" borderId="5" xfId="22" applyNumberFormat="1" applyFont="1" applyFill="1" applyBorder="1" applyAlignment="1">
      <alignment horizontal="distributed" vertical="center"/>
      <protection/>
    </xf>
    <xf numFmtId="49" fontId="11" fillId="0" borderId="1" xfId="22" applyNumberFormat="1" applyFont="1" applyFill="1" applyBorder="1" applyAlignment="1">
      <alignment horizontal="distributed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2" xfId="2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4" xfId="21" applyFill="1" applyBorder="1" applyAlignment="1">
      <alignment horizontal="center" vertical="center"/>
      <protection/>
    </xf>
    <xf numFmtId="0" fontId="2" fillId="0" borderId="9" xfId="2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left" vertical="center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21" applyFill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8" xfId="21" applyFont="1" applyFill="1" applyBorder="1" applyAlignment="1">
      <alignment horizontal="left" vertical="center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78" fontId="17" fillId="0" borderId="2" xfId="17" applyNumberFormat="1" applyFont="1" applyFill="1" applyBorder="1" applyAlignment="1">
      <alignment horizontal="distributed" vertical="center"/>
    </xf>
    <xf numFmtId="178" fontId="17" fillId="0" borderId="18" xfId="17" applyNumberFormat="1" applyFont="1" applyFill="1" applyBorder="1" applyAlignment="1">
      <alignment horizontal="distributed" vertical="center"/>
    </xf>
    <xf numFmtId="178" fontId="17" fillId="0" borderId="1" xfId="17" applyNumberFormat="1" applyFont="1" applyFill="1" applyBorder="1" applyAlignment="1">
      <alignment horizontal="distributed" vertical="center"/>
    </xf>
    <xf numFmtId="178" fontId="17" fillId="0" borderId="6" xfId="17" applyNumberFormat="1" applyFont="1" applyFill="1" applyBorder="1" applyAlignment="1">
      <alignment horizontal="distributed" vertical="center"/>
    </xf>
    <xf numFmtId="178" fontId="5" fillId="0" borderId="0" xfId="17" applyNumberFormat="1" applyFont="1" applyFill="1" applyAlignment="1">
      <alignment horizontal="center" vertical="center"/>
    </xf>
    <xf numFmtId="178" fontId="4" fillId="0" borderId="8" xfId="17" applyNumberFormat="1" applyFont="1" applyFill="1" applyBorder="1" applyAlignment="1">
      <alignment horizontal="right" vertical="center"/>
    </xf>
    <xf numFmtId="184" fontId="17" fillId="0" borderId="1" xfId="17" applyNumberFormat="1" applyFont="1" applyFill="1" applyBorder="1" applyAlignment="1">
      <alignment horizontal="distributed" vertical="center"/>
    </xf>
    <xf numFmtId="184" fontId="17" fillId="0" borderId="2" xfId="17" applyNumberFormat="1" applyFont="1" applyFill="1" applyBorder="1" applyAlignment="1">
      <alignment horizontal="distributed" vertical="center"/>
    </xf>
    <xf numFmtId="0" fontId="3" fillId="0" borderId="18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distributed" vertical="center"/>
      <protection/>
    </xf>
    <xf numFmtId="0" fontId="2" fillId="0" borderId="1" xfId="21" applyFont="1" applyFill="1" applyBorder="1" applyAlignment="1">
      <alignment horizontal="distributed" vertical="center"/>
      <protection/>
    </xf>
    <xf numFmtId="0" fontId="2" fillId="0" borderId="6" xfId="21" applyFont="1" applyFill="1" applyBorder="1" applyAlignment="1">
      <alignment horizontal="distributed" vertical="center"/>
      <protection/>
    </xf>
    <xf numFmtId="0" fontId="3" fillId="0" borderId="0" xfId="21" applyFont="1" applyFill="1" applyAlignment="1">
      <alignment horizontal="distributed" vertical="center"/>
      <protection/>
    </xf>
    <xf numFmtId="0" fontId="3" fillId="0" borderId="4" xfId="21" applyFont="1" applyFill="1" applyBorder="1" applyAlignment="1">
      <alignment horizontal="distributed" vertical="center"/>
      <protection/>
    </xf>
    <xf numFmtId="0" fontId="3" fillId="0" borderId="0" xfId="21" applyFont="1" applyFill="1" applyBorder="1" applyAlignment="1">
      <alignment horizontal="distributed" vertical="center"/>
      <protection/>
    </xf>
    <xf numFmtId="0" fontId="2" fillId="0" borderId="2" xfId="21" applyFont="1" applyFill="1" applyBorder="1" applyAlignment="1">
      <alignment horizontal="distributed" vertical="center"/>
      <protection/>
    </xf>
    <xf numFmtId="0" fontId="0" fillId="0" borderId="4" xfId="0" applyFont="1" applyBorder="1" applyAlignment="1">
      <alignment horizontal="distributed"/>
    </xf>
    <xf numFmtId="0" fontId="3" fillId="0" borderId="9" xfId="21" applyFont="1" applyFill="1" applyBorder="1" applyAlignment="1">
      <alignment horizontal="distributed" vertical="center"/>
      <protection/>
    </xf>
    <xf numFmtId="0" fontId="3" fillId="0" borderId="5" xfId="21" applyFont="1" applyFill="1" applyBorder="1" applyAlignment="1">
      <alignment horizontal="distributed" vertical="center"/>
      <protection/>
    </xf>
    <xf numFmtId="0" fontId="3" fillId="0" borderId="3" xfId="21" applyFont="1" applyFill="1" applyBorder="1" applyAlignment="1">
      <alignment horizontal="distributed" vertical="center"/>
      <protection/>
    </xf>
    <xf numFmtId="0" fontId="3" fillId="0" borderId="8" xfId="21" applyFont="1" applyFill="1" applyBorder="1" applyAlignment="1">
      <alignment horizontal="distributed" vertical="center"/>
      <protection/>
    </xf>
    <xf numFmtId="0" fontId="0" fillId="0" borderId="4" xfId="0" applyFont="1" applyBorder="1" applyAlignment="1">
      <alignment horizontal="distributed" vertical="center"/>
    </xf>
    <xf numFmtId="0" fontId="3" fillId="0" borderId="0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left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26" fillId="0" borderId="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38" fontId="5" fillId="0" borderId="0" xfId="17" applyFont="1" applyFill="1" applyAlignment="1">
      <alignment horizontal="center" vertical="center"/>
    </xf>
    <xf numFmtId="38" fontId="2" fillId="0" borderId="30" xfId="17" applyFont="1" applyFill="1" applyBorder="1" applyAlignment="1">
      <alignment horizontal="center" vertical="center"/>
    </xf>
    <xf numFmtId="38" fontId="2" fillId="0" borderId="31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18" xfId="17" applyFont="1" applyFill="1" applyBorder="1" applyAlignment="1">
      <alignment horizontal="center" vertical="center"/>
    </xf>
    <xf numFmtId="38" fontId="2" fillId="0" borderId="17" xfId="17" applyFont="1" applyFill="1" applyBorder="1" applyAlignment="1">
      <alignment horizontal="distributed" vertical="center"/>
    </xf>
    <xf numFmtId="38" fontId="2" fillId="0" borderId="5" xfId="17" applyFont="1" applyFill="1" applyBorder="1" applyAlignment="1">
      <alignment horizontal="distributed" vertical="center"/>
    </xf>
    <xf numFmtId="38" fontId="2" fillId="0" borderId="32" xfId="17" applyFont="1" applyFill="1" applyBorder="1" applyAlignment="1">
      <alignment horizontal="distributed" vertical="center"/>
    </xf>
    <xf numFmtId="38" fontId="2" fillId="0" borderId="33" xfId="17" applyFont="1" applyFill="1" applyBorder="1" applyAlignment="1">
      <alignment horizontal="distributed" vertical="center"/>
    </xf>
    <xf numFmtId="38" fontId="11" fillId="0" borderId="6" xfId="17" applyFont="1" applyFill="1" applyBorder="1" applyAlignment="1">
      <alignment horizontal="center" vertical="center"/>
    </xf>
    <xf numFmtId="38" fontId="11" fillId="0" borderId="34" xfId="17" applyFont="1" applyFill="1" applyBorder="1" applyAlignment="1">
      <alignment horizontal="center" vertical="center"/>
    </xf>
    <xf numFmtId="38" fontId="2" fillId="0" borderId="11" xfId="17" applyFont="1" applyFill="1" applyBorder="1" applyAlignment="1">
      <alignment horizontal="distributed" vertical="center"/>
    </xf>
    <xf numFmtId="38" fontId="2" fillId="0" borderId="8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38" fontId="11" fillId="0" borderId="6" xfId="17" applyFont="1" applyFill="1" applyBorder="1" applyAlignment="1">
      <alignment horizontal="center" vertical="center"/>
    </xf>
    <xf numFmtId="38" fontId="11" fillId="0" borderId="1" xfId="17" applyFont="1" applyFill="1" applyBorder="1" applyAlignment="1">
      <alignment horizontal="center" vertical="center"/>
    </xf>
    <xf numFmtId="38" fontId="2" fillId="0" borderId="18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JB16_02 人口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1"/>
  <sheetViews>
    <sheetView tabSelected="1" zoomScaleSheetLayoutView="100" workbookViewId="0" topLeftCell="A1">
      <pane ySplit="4" topLeftCell="BM5" activePane="bottomLeft" state="frozen"/>
      <selection pane="topLeft" activeCell="A1" sqref="A1:O1"/>
      <selection pane="bottomLeft" activeCell="A1" sqref="A1:H1"/>
    </sheetView>
  </sheetViews>
  <sheetFormatPr defaultColWidth="9.00390625" defaultRowHeight="13.5"/>
  <cols>
    <col min="1" max="1" width="3.25390625" style="39" customWidth="1"/>
    <col min="2" max="2" width="7.625" style="39" bestFit="1" customWidth="1"/>
    <col min="3" max="8" width="12.625" style="39" customWidth="1"/>
    <col min="9" max="9" width="14.375" style="39" customWidth="1"/>
    <col min="10" max="10" width="14.375" style="604" customWidth="1"/>
    <col min="11" max="14" width="14.375" style="39" customWidth="1"/>
    <col min="15" max="16384" width="9.00390625" style="39" customWidth="1"/>
  </cols>
  <sheetData>
    <row r="1" spans="1:10" s="30" customFormat="1" ht="21" customHeight="1">
      <c r="A1" s="675" t="s">
        <v>507</v>
      </c>
      <c r="B1" s="675"/>
      <c r="C1" s="675"/>
      <c r="D1" s="675"/>
      <c r="E1" s="675"/>
      <c r="F1" s="675"/>
      <c r="G1" s="675"/>
      <c r="H1" s="675"/>
      <c r="I1" s="30" t="s">
        <v>508</v>
      </c>
      <c r="J1" s="600"/>
    </row>
    <row r="2" spans="1:14" s="32" customFormat="1" ht="37.5" customHeight="1">
      <c r="A2" s="680"/>
      <c r="B2" s="680"/>
      <c r="C2" s="292"/>
      <c r="J2" s="601"/>
      <c r="N2" s="33" t="s">
        <v>282</v>
      </c>
    </row>
    <row r="3" spans="1:14" ht="19.5" customHeight="1">
      <c r="A3" s="676" t="s">
        <v>509</v>
      </c>
      <c r="B3" s="677"/>
      <c r="C3" s="681" t="s">
        <v>678</v>
      </c>
      <c r="D3" s="683" t="s">
        <v>679</v>
      </c>
      <c r="E3" s="685" t="s">
        <v>476</v>
      </c>
      <c r="F3" s="655"/>
      <c r="G3" s="656"/>
      <c r="H3" s="678" t="s">
        <v>510</v>
      </c>
      <c r="I3" s="671" t="s">
        <v>401</v>
      </c>
      <c r="J3" s="673" t="s">
        <v>402</v>
      </c>
      <c r="K3" s="665" t="s">
        <v>683</v>
      </c>
      <c r="L3" s="666" t="s">
        <v>403</v>
      </c>
      <c r="M3" s="666" t="s">
        <v>404</v>
      </c>
      <c r="N3" s="667" t="s">
        <v>684</v>
      </c>
    </row>
    <row r="4" spans="1:14" s="40" customFormat="1" ht="19.5" customHeight="1">
      <c r="A4" s="676"/>
      <c r="B4" s="677"/>
      <c r="C4" s="682"/>
      <c r="D4" s="684"/>
      <c r="E4" s="35" t="s">
        <v>680</v>
      </c>
      <c r="F4" s="35" t="s">
        <v>681</v>
      </c>
      <c r="G4" s="285" t="s">
        <v>682</v>
      </c>
      <c r="H4" s="679"/>
      <c r="I4" s="672"/>
      <c r="J4" s="674"/>
      <c r="K4" s="665"/>
      <c r="L4" s="665"/>
      <c r="M4" s="665"/>
      <c r="N4" s="668"/>
    </row>
    <row r="5" spans="1:14" ht="19.5" customHeight="1">
      <c r="A5" s="40" t="s">
        <v>511</v>
      </c>
      <c r="B5" s="41" t="s">
        <v>375</v>
      </c>
      <c r="C5" s="42"/>
      <c r="D5" s="43">
        <v>12203</v>
      </c>
      <c r="E5" s="43">
        <f>F5+G5</f>
        <v>68981</v>
      </c>
      <c r="F5" s="43">
        <v>33725</v>
      </c>
      <c r="G5" s="293">
        <v>35256</v>
      </c>
      <c r="H5" s="44">
        <v>100</v>
      </c>
      <c r="I5" s="45"/>
      <c r="J5" s="602"/>
      <c r="K5" s="43"/>
      <c r="L5" s="46"/>
      <c r="M5" s="46">
        <f>E5/D5</f>
        <v>5.652790297467836</v>
      </c>
      <c r="N5" s="44">
        <f>F5/G5*100</f>
        <v>95.65747674154754</v>
      </c>
    </row>
    <row r="6" spans="1:15" ht="19.5" customHeight="1">
      <c r="A6" s="40" t="s">
        <v>512</v>
      </c>
      <c r="B6" s="41" t="s">
        <v>376</v>
      </c>
      <c r="C6" s="42"/>
      <c r="D6" s="43">
        <v>12714</v>
      </c>
      <c r="E6" s="43">
        <f aca="true" t="shared" si="0" ref="E6:E37">F6+G6</f>
        <v>71880</v>
      </c>
      <c r="F6" s="43">
        <v>35287</v>
      </c>
      <c r="G6" s="293">
        <v>36593</v>
      </c>
      <c r="H6" s="44">
        <f>E6/$E$5%</f>
        <v>104.20260651483743</v>
      </c>
      <c r="I6" s="45"/>
      <c r="J6" s="602"/>
      <c r="K6" s="43">
        <f>E6-E5</f>
        <v>2899</v>
      </c>
      <c r="L6" s="46">
        <f>K6/E5*100</f>
        <v>4.202606514837419</v>
      </c>
      <c r="M6" s="46">
        <f aca="true" t="shared" si="1" ref="M6:M39">E6/D6</f>
        <v>5.653610193487494</v>
      </c>
      <c r="N6" s="44">
        <f aca="true" t="shared" si="2" ref="N6:N39">F6/G6*100</f>
        <v>96.43101139562211</v>
      </c>
      <c r="O6" s="40"/>
    </row>
    <row r="7" spans="1:14" ht="19.5" customHeight="1">
      <c r="A7" s="40" t="s">
        <v>513</v>
      </c>
      <c r="B7" s="41" t="s">
        <v>377</v>
      </c>
      <c r="C7" s="42"/>
      <c r="D7" s="43">
        <v>13178</v>
      </c>
      <c r="E7" s="43">
        <f t="shared" si="0"/>
        <v>74561</v>
      </c>
      <c r="F7" s="43">
        <v>36843</v>
      </c>
      <c r="G7" s="293">
        <v>37718</v>
      </c>
      <c r="H7" s="44">
        <f aca="true" t="shared" si="3" ref="H7:H39">E7/$E$5%</f>
        <v>108.0891839781969</v>
      </c>
      <c r="I7" s="45"/>
      <c r="J7" s="602"/>
      <c r="K7" s="43">
        <f aca="true" t="shared" si="4" ref="K7:K37">E7-E6</f>
        <v>2681</v>
      </c>
      <c r="L7" s="46">
        <f aca="true" t="shared" si="5" ref="L7:L37">K7/E6*100</f>
        <v>3.7298274902615467</v>
      </c>
      <c r="M7" s="46">
        <f t="shared" si="1"/>
        <v>5.657990590377903</v>
      </c>
      <c r="N7" s="44">
        <f t="shared" si="2"/>
        <v>97.68015271223288</v>
      </c>
    </row>
    <row r="8" spans="1:14" ht="19.5" customHeight="1">
      <c r="A8" s="40" t="s">
        <v>514</v>
      </c>
      <c r="B8" s="41" t="s">
        <v>378</v>
      </c>
      <c r="C8" s="42">
        <v>489.14</v>
      </c>
      <c r="D8" s="43">
        <v>13310</v>
      </c>
      <c r="E8" s="43">
        <f t="shared" si="0"/>
        <v>75484</v>
      </c>
      <c r="F8" s="43">
        <v>37100</v>
      </c>
      <c r="G8" s="293">
        <v>38384</v>
      </c>
      <c r="H8" s="44">
        <f t="shared" si="3"/>
        <v>109.42723358605994</v>
      </c>
      <c r="I8" s="45">
        <f>D8/C8</f>
        <v>27.21102342887517</v>
      </c>
      <c r="J8" s="602">
        <f>E8/C8</f>
        <v>154.31982663450137</v>
      </c>
      <c r="K8" s="43">
        <f t="shared" si="4"/>
        <v>923</v>
      </c>
      <c r="L8" s="46">
        <f t="shared" si="5"/>
        <v>1.2379125816445595</v>
      </c>
      <c r="M8" s="46">
        <f t="shared" si="1"/>
        <v>5.67122464312547</v>
      </c>
      <c r="N8" s="44">
        <f t="shared" si="2"/>
        <v>96.6548561900792</v>
      </c>
    </row>
    <row r="9" spans="1:22" ht="19.5" customHeight="1">
      <c r="A9" s="40" t="s">
        <v>513</v>
      </c>
      <c r="B9" s="41" t="s">
        <v>379</v>
      </c>
      <c r="C9" s="42">
        <v>489.14</v>
      </c>
      <c r="D9" s="43">
        <v>13329</v>
      </c>
      <c r="E9" s="43">
        <f t="shared" si="0"/>
        <v>77462</v>
      </c>
      <c r="F9" s="43">
        <v>37951</v>
      </c>
      <c r="G9" s="293">
        <v>39511</v>
      </c>
      <c r="H9" s="44">
        <f t="shared" si="3"/>
        <v>112.29468984213045</v>
      </c>
      <c r="I9" s="45">
        <f>D9/C9</f>
        <v>27.249867113709776</v>
      </c>
      <c r="J9" s="602">
        <f>E9/C9</f>
        <v>158.36365866623052</v>
      </c>
      <c r="K9" s="43">
        <f t="shared" si="4"/>
        <v>1978</v>
      </c>
      <c r="L9" s="46">
        <f t="shared" si="5"/>
        <v>2.6204228710720154</v>
      </c>
      <c r="M9" s="46">
        <f t="shared" si="1"/>
        <v>5.8115387500937805</v>
      </c>
      <c r="N9" s="44">
        <f t="shared" si="2"/>
        <v>96.05173242894384</v>
      </c>
      <c r="U9" s="669"/>
      <c r="V9" s="670"/>
    </row>
    <row r="10" spans="1:14" ht="19.5" customHeight="1">
      <c r="A10" s="40" t="s">
        <v>513</v>
      </c>
      <c r="B10" s="41" t="s">
        <v>380</v>
      </c>
      <c r="C10" s="42">
        <v>489.14</v>
      </c>
      <c r="D10" s="43">
        <v>17352</v>
      </c>
      <c r="E10" s="43">
        <f t="shared" si="0"/>
        <v>98574</v>
      </c>
      <c r="F10" s="43">
        <v>46954</v>
      </c>
      <c r="G10" s="293">
        <v>51620</v>
      </c>
      <c r="H10" s="44">
        <f t="shared" si="3"/>
        <v>142.90021890085677</v>
      </c>
      <c r="I10" s="45">
        <f>D10/C10</f>
        <v>35.474506276321705</v>
      </c>
      <c r="J10" s="602">
        <f>E10/C10</f>
        <v>201.5251257308746</v>
      </c>
      <c r="K10" s="43">
        <f t="shared" si="4"/>
        <v>21112</v>
      </c>
      <c r="L10" s="46">
        <f t="shared" si="5"/>
        <v>27.25465389481294</v>
      </c>
      <c r="M10" s="46">
        <f t="shared" si="1"/>
        <v>5.680843706777317</v>
      </c>
      <c r="N10" s="44">
        <f t="shared" si="2"/>
        <v>90.96086788066641</v>
      </c>
    </row>
    <row r="11" spans="1:14" ht="19.5" customHeight="1">
      <c r="A11" s="40" t="s">
        <v>513</v>
      </c>
      <c r="B11" s="41" t="s">
        <v>381</v>
      </c>
      <c r="C11" s="42">
        <v>490.25</v>
      </c>
      <c r="D11" s="43">
        <v>17246</v>
      </c>
      <c r="E11" s="43">
        <f t="shared" si="0"/>
        <v>98504</v>
      </c>
      <c r="F11" s="43">
        <v>47507</v>
      </c>
      <c r="G11" s="293">
        <v>50997</v>
      </c>
      <c r="H11" s="44">
        <f t="shared" si="3"/>
        <v>142.7987416824923</v>
      </c>
      <c r="I11" s="45">
        <f>D11/C11</f>
        <v>35.17797042325344</v>
      </c>
      <c r="J11" s="602">
        <f>E11/C11</f>
        <v>200.9260581336053</v>
      </c>
      <c r="K11" s="43">
        <f t="shared" si="4"/>
        <v>-70</v>
      </c>
      <c r="L11" s="46">
        <f t="shared" si="5"/>
        <v>-0.07101264024996448</v>
      </c>
      <c r="M11" s="46">
        <f t="shared" si="1"/>
        <v>5.711701264061231</v>
      </c>
      <c r="N11" s="44">
        <f t="shared" si="2"/>
        <v>93.15646018393238</v>
      </c>
    </row>
    <row r="12" spans="1:14" ht="19.5" customHeight="1">
      <c r="A12" s="40" t="s">
        <v>513</v>
      </c>
      <c r="B12" s="41" t="s">
        <v>382</v>
      </c>
      <c r="C12" s="42">
        <v>490.17</v>
      </c>
      <c r="D12" s="43">
        <v>17379</v>
      </c>
      <c r="E12" s="43">
        <f t="shared" si="0"/>
        <v>95999</v>
      </c>
      <c r="F12" s="43">
        <v>46157</v>
      </c>
      <c r="G12" s="293">
        <v>49842</v>
      </c>
      <c r="H12" s="44">
        <f t="shared" si="3"/>
        <v>139.16730693959207</v>
      </c>
      <c r="I12" s="45">
        <f aca="true" t="shared" si="6" ref="I12:I39">D12/C12</f>
        <v>35.45504620845829</v>
      </c>
      <c r="J12" s="602">
        <f aca="true" t="shared" si="7" ref="J12:J39">E12/C12</f>
        <v>195.8483791337699</v>
      </c>
      <c r="K12" s="43">
        <f t="shared" si="4"/>
        <v>-2505</v>
      </c>
      <c r="L12" s="46">
        <f t="shared" si="5"/>
        <v>-2.5430439373020386</v>
      </c>
      <c r="M12" s="46">
        <f t="shared" si="1"/>
        <v>5.5238506243167045</v>
      </c>
      <c r="N12" s="44">
        <f t="shared" si="2"/>
        <v>92.60663697283415</v>
      </c>
    </row>
    <row r="13" spans="1:22" ht="19.5" customHeight="1">
      <c r="A13" s="40" t="s">
        <v>513</v>
      </c>
      <c r="B13" s="41" t="s">
        <v>31</v>
      </c>
      <c r="C13" s="42">
        <v>490.25</v>
      </c>
      <c r="D13" s="43">
        <v>18161</v>
      </c>
      <c r="E13" s="43">
        <f t="shared" si="0"/>
        <v>91896</v>
      </c>
      <c r="F13" s="43">
        <v>44217</v>
      </c>
      <c r="G13" s="293">
        <v>47679</v>
      </c>
      <c r="H13" s="44">
        <f t="shared" si="3"/>
        <v>133.21929226888565</v>
      </c>
      <c r="I13" s="45">
        <f t="shared" si="6"/>
        <v>37.04436511983682</v>
      </c>
      <c r="J13" s="602">
        <f t="shared" si="7"/>
        <v>187.44722080571137</v>
      </c>
      <c r="K13" s="43">
        <f t="shared" si="4"/>
        <v>-4103</v>
      </c>
      <c r="L13" s="46">
        <f t="shared" si="5"/>
        <v>-4.274002854196398</v>
      </c>
      <c r="M13" s="46">
        <f t="shared" si="1"/>
        <v>5.060073784483233</v>
      </c>
      <c r="N13" s="44">
        <f t="shared" si="2"/>
        <v>92.73894167243441</v>
      </c>
      <c r="U13" s="669"/>
      <c r="V13" s="670"/>
    </row>
    <row r="14" spans="1:14" ht="19.5" customHeight="1">
      <c r="A14" s="40" t="s">
        <v>513</v>
      </c>
      <c r="B14" s="41" t="s">
        <v>32</v>
      </c>
      <c r="C14" s="42">
        <v>490.25</v>
      </c>
      <c r="D14" s="43">
        <v>19060</v>
      </c>
      <c r="E14" s="43">
        <f t="shared" si="0"/>
        <v>89928</v>
      </c>
      <c r="F14" s="43">
        <v>43228</v>
      </c>
      <c r="G14" s="293">
        <v>46700</v>
      </c>
      <c r="H14" s="44">
        <f t="shared" si="3"/>
        <v>130.36633275829578</v>
      </c>
      <c r="I14" s="45">
        <f t="shared" si="6"/>
        <v>38.878123406425296</v>
      </c>
      <c r="J14" s="602">
        <f t="shared" si="7"/>
        <v>183.43294237633862</v>
      </c>
      <c r="K14" s="43">
        <f t="shared" si="4"/>
        <v>-1968</v>
      </c>
      <c r="L14" s="46">
        <f t="shared" si="5"/>
        <v>-2.1415513188822146</v>
      </c>
      <c r="M14" s="46">
        <f t="shared" si="1"/>
        <v>4.718153200419727</v>
      </c>
      <c r="N14" s="44">
        <f t="shared" si="2"/>
        <v>92.56531049250535</v>
      </c>
    </row>
    <row r="15" spans="1:14" ht="19.5" customHeight="1">
      <c r="A15" s="40" t="s">
        <v>513</v>
      </c>
      <c r="B15" s="41" t="s">
        <v>33</v>
      </c>
      <c r="C15" s="42">
        <v>489.94</v>
      </c>
      <c r="D15" s="43">
        <v>20450</v>
      </c>
      <c r="E15" s="43">
        <f t="shared" si="0"/>
        <v>89196</v>
      </c>
      <c r="F15" s="43">
        <v>42977</v>
      </c>
      <c r="G15" s="293">
        <v>46219</v>
      </c>
      <c r="H15" s="44">
        <f t="shared" si="3"/>
        <v>129.30517098911295</v>
      </c>
      <c r="I15" s="45">
        <f t="shared" si="6"/>
        <v>41.73980487406621</v>
      </c>
      <c r="J15" s="602">
        <f t="shared" si="7"/>
        <v>182.05494550353106</v>
      </c>
      <c r="K15" s="43">
        <f t="shared" si="4"/>
        <v>-732</v>
      </c>
      <c r="L15" s="46">
        <f t="shared" si="5"/>
        <v>-0.8139845209500933</v>
      </c>
      <c r="M15" s="46">
        <f t="shared" si="1"/>
        <v>4.3616625916870415</v>
      </c>
      <c r="N15" s="44">
        <f t="shared" si="2"/>
        <v>92.98556870551073</v>
      </c>
    </row>
    <row r="16" spans="1:22" ht="19.5" customHeight="1">
      <c r="A16" s="40" t="s">
        <v>513</v>
      </c>
      <c r="B16" s="41" t="s">
        <v>34</v>
      </c>
      <c r="C16" s="42">
        <v>489.94</v>
      </c>
      <c r="D16" s="43">
        <v>22724</v>
      </c>
      <c r="E16" s="43">
        <f t="shared" si="0"/>
        <v>92924</v>
      </c>
      <c r="F16" s="43">
        <v>45180</v>
      </c>
      <c r="G16" s="293">
        <v>47744</v>
      </c>
      <c r="H16" s="44">
        <f t="shared" si="3"/>
        <v>134.7095577042954</v>
      </c>
      <c r="I16" s="45">
        <f t="shared" si="6"/>
        <v>46.381189533412254</v>
      </c>
      <c r="J16" s="602">
        <f t="shared" si="7"/>
        <v>189.66404049475446</v>
      </c>
      <c r="K16" s="43">
        <f t="shared" si="4"/>
        <v>3728</v>
      </c>
      <c r="L16" s="46">
        <f t="shared" si="5"/>
        <v>4.179559621507691</v>
      </c>
      <c r="M16" s="46">
        <f t="shared" si="1"/>
        <v>4.089244851258581</v>
      </c>
      <c r="N16" s="44">
        <f t="shared" si="2"/>
        <v>94.62969168900804</v>
      </c>
      <c r="U16" s="669"/>
      <c r="V16" s="670"/>
    </row>
    <row r="17" spans="1:27" ht="19.5" customHeight="1">
      <c r="A17" s="40" t="s">
        <v>513</v>
      </c>
      <c r="B17" s="41" t="s">
        <v>35</v>
      </c>
      <c r="C17" s="42">
        <v>489.94</v>
      </c>
      <c r="D17" s="43">
        <v>24436</v>
      </c>
      <c r="E17" s="43">
        <f t="shared" si="0"/>
        <v>95999</v>
      </c>
      <c r="F17" s="43">
        <v>46973</v>
      </c>
      <c r="G17" s="293">
        <v>49026</v>
      </c>
      <c r="H17" s="44">
        <f t="shared" si="3"/>
        <v>139.16730693959207</v>
      </c>
      <c r="I17" s="45">
        <f t="shared" si="6"/>
        <v>49.87549495856636</v>
      </c>
      <c r="J17" s="602">
        <f t="shared" si="7"/>
        <v>195.94031922276199</v>
      </c>
      <c r="K17" s="43">
        <f t="shared" si="4"/>
        <v>3075</v>
      </c>
      <c r="L17" s="46">
        <f t="shared" si="5"/>
        <v>3.3091558693125562</v>
      </c>
      <c r="M17" s="46">
        <f t="shared" si="1"/>
        <v>3.9285889670977245</v>
      </c>
      <c r="N17" s="44">
        <f t="shared" si="2"/>
        <v>95.81242605964182</v>
      </c>
      <c r="U17" s="670"/>
      <c r="V17" s="670"/>
      <c r="W17" s="88"/>
      <c r="X17" s="88"/>
      <c r="Y17" s="88"/>
      <c r="Z17" s="88"/>
      <c r="AA17" s="88"/>
    </row>
    <row r="18" spans="1:14" ht="19.5" customHeight="1">
      <c r="A18" s="40" t="s">
        <v>513</v>
      </c>
      <c r="B18" s="41" t="s">
        <v>36</v>
      </c>
      <c r="C18" s="42">
        <v>490.09</v>
      </c>
      <c r="D18" s="43">
        <v>25736</v>
      </c>
      <c r="E18" s="43">
        <f t="shared" si="0"/>
        <v>98820</v>
      </c>
      <c r="F18" s="43">
        <v>48647</v>
      </c>
      <c r="G18" s="293">
        <v>50173</v>
      </c>
      <c r="H18" s="44">
        <f t="shared" si="3"/>
        <v>143.2568388396805</v>
      </c>
      <c r="I18" s="45">
        <f t="shared" si="6"/>
        <v>52.51280377073599</v>
      </c>
      <c r="J18" s="602">
        <f t="shared" si="7"/>
        <v>201.63643412434453</v>
      </c>
      <c r="K18" s="43">
        <f t="shared" si="4"/>
        <v>2821</v>
      </c>
      <c r="L18" s="46">
        <f t="shared" si="5"/>
        <v>2.9385722767945497</v>
      </c>
      <c r="M18" s="46">
        <f t="shared" si="1"/>
        <v>3.8397575380789557</v>
      </c>
      <c r="N18" s="44">
        <f t="shared" si="2"/>
        <v>96.95852350866004</v>
      </c>
    </row>
    <row r="19" spans="1:14" ht="19.5" customHeight="1">
      <c r="A19" s="40"/>
      <c r="B19" s="41" t="s">
        <v>37</v>
      </c>
      <c r="C19" s="42">
        <v>490.09</v>
      </c>
      <c r="D19" s="43">
        <v>26014</v>
      </c>
      <c r="E19" s="43">
        <f t="shared" si="0"/>
        <v>99152</v>
      </c>
      <c r="F19" s="43">
        <v>48791</v>
      </c>
      <c r="G19" s="293">
        <v>50361</v>
      </c>
      <c r="H19" s="44">
        <f t="shared" si="3"/>
        <v>143.73813078963775</v>
      </c>
      <c r="I19" s="45">
        <f t="shared" si="6"/>
        <v>53.08004652206738</v>
      </c>
      <c r="J19" s="602">
        <f t="shared" si="7"/>
        <v>202.3138607194597</v>
      </c>
      <c r="K19" s="43">
        <f t="shared" si="4"/>
        <v>332</v>
      </c>
      <c r="L19" s="46">
        <f t="shared" si="5"/>
        <v>0.3359643796802267</v>
      </c>
      <c r="M19" s="46">
        <f t="shared" si="1"/>
        <v>3.8114861228569232</v>
      </c>
      <c r="N19" s="44">
        <f t="shared" si="2"/>
        <v>96.88250829014515</v>
      </c>
    </row>
    <row r="20" spans="1:14" ht="19.5" customHeight="1">
      <c r="A20" s="40"/>
      <c r="B20" s="41" t="s">
        <v>38</v>
      </c>
      <c r="C20" s="42">
        <v>490.09</v>
      </c>
      <c r="D20" s="43">
        <v>26365</v>
      </c>
      <c r="E20" s="43">
        <f t="shared" si="0"/>
        <v>99680</v>
      </c>
      <c r="F20" s="43">
        <v>49043</v>
      </c>
      <c r="G20" s="293">
        <v>50637</v>
      </c>
      <c r="H20" s="44">
        <f t="shared" si="3"/>
        <v>144.50355895101552</v>
      </c>
      <c r="I20" s="45">
        <f t="shared" si="6"/>
        <v>53.79624150666204</v>
      </c>
      <c r="J20" s="602">
        <f t="shared" si="7"/>
        <v>203.39121385867904</v>
      </c>
      <c r="K20" s="43">
        <f t="shared" si="4"/>
        <v>528</v>
      </c>
      <c r="L20" s="46">
        <f t="shared" si="5"/>
        <v>0.5325157334193965</v>
      </c>
      <c r="M20" s="46">
        <f t="shared" si="1"/>
        <v>3.7807699601744735</v>
      </c>
      <c r="N20" s="44">
        <f t="shared" si="2"/>
        <v>96.85210419258645</v>
      </c>
    </row>
    <row r="21" spans="1:14" ht="19.5" customHeight="1">
      <c r="A21" s="40"/>
      <c r="B21" s="41" t="s">
        <v>39</v>
      </c>
      <c r="C21" s="42">
        <v>490.09</v>
      </c>
      <c r="D21" s="43">
        <v>26778</v>
      </c>
      <c r="E21" s="43">
        <f t="shared" si="0"/>
        <v>100185</v>
      </c>
      <c r="F21" s="43">
        <v>49267</v>
      </c>
      <c r="G21" s="293">
        <v>50918</v>
      </c>
      <c r="H21" s="44">
        <f t="shared" si="3"/>
        <v>145.2356445977878</v>
      </c>
      <c r="I21" s="45">
        <f t="shared" si="6"/>
        <v>54.63894386745292</v>
      </c>
      <c r="J21" s="602">
        <f t="shared" si="7"/>
        <v>204.42163684221268</v>
      </c>
      <c r="K21" s="43">
        <f t="shared" si="4"/>
        <v>505</v>
      </c>
      <c r="L21" s="46">
        <f t="shared" si="5"/>
        <v>0.506621187800963</v>
      </c>
      <c r="M21" s="46">
        <f t="shared" si="1"/>
        <v>3.741317499439839</v>
      </c>
      <c r="N21" s="44">
        <f t="shared" si="2"/>
        <v>96.7575317176637</v>
      </c>
    </row>
    <row r="22" spans="1:14" ht="19.5" customHeight="1">
      <c r="A22" s="40"/>
      <c r="B22" s="41" t="s">
        <v>383</v>
      </c>
      <c r="C22" s="42">
        <v>490.09</v>
      </c>
      <c r="D22" s="43">
        <v>27216</v>
      </c>
      <c r="E22" s="43">
        <f t="shared" si="0"/>
        <v>100650</v>
      </c>
      <c r="F22" s="43">
        <v>49578</v>
      </c>
      <c r="G22" s="293">
        <v>51072</v>
      </c>
      <c r="H22" s="44">
        <f t="shared" si="3"/>
        <v>145.90974326263756</v>
      </c>
      <c r="I22" s="45">
        <f t="shared" si="6"/>
        <v>55.53265726703259</v>
      </c>
      <c r="J22" s="602">
        <f t="shared" si="7"/>
        <v>205.37044216368423</v>
      </c>
      <c r="K22" s="43">
        <f t="shared" si="4"/>
        <v>465</v>
      </c>
      <c r="L22" s="46">
        <f t="shared" si="5"/>
        <v>0.46414133852373113</v>
      </c>
      <c r="M22" s="46">
        <f t="shared" si="1"/>
        <v>3.6981922398589067</v>
      </c>
      <c r="N22" s="44">
        <f t="shared" si="2"/>
        <v>97.07471804511279</v>
      </c>
    </row>
    <row r="23" spans="1:14" ht="19.5" customHeight="1">
      <c r="A23" s="40" t="s">
        <v>512</v>
      </c>
      <c r="B23" s="41" t="s">
        <v>384</v>
      </c>
      <c r="C23" s="42">
        <v>490.5</v>
      </c>
      <c r="D23" s="43">
        <v>27886</v>
      </c>
      <c r="E23" s="43">
        <f t="shared" si="0"/>
        <v>101097</v>
      </c>
      <c r="F23" s="43">
        <v>49882</v>
      </c>
      <c r="G23" s="293">
        <v>51215</v>
      </c>
      <c r="H23" s="44">
        <f t="shared" si="3"/>
        <v>146.55774778562213</v>
      </c>
      <c r="I23" s="45">
        <f t="shared" si="6"/>
        <v>56.852191641182465</v>
      </c>
      <c r="J23" s="602">
        <f t="shared" si="7"/>
        <v>206.11009174311926</v>
      </c>
      <c r="K23" s="43">
        <f t="shared" si="4"/>
        <v>447</v>
      </c>
      <c r="L23" s="46">
        <f t="shared" si="5"/>
        <v>0.44411326378539495</v>
      </c>
      <c r="M23" s="46">
        <f t="shared" si="1"/>
        <v>3.625367567955246</v>
      </c>
      <c r="N23" s="44">
        <f t="shared" si="2"/>
        <v>97.39724690032217</v>
      </c>
    </row>
    <row r="24" spans="1:14" ht="19.5" customHeight="1">
      <c r="A24" s="40"/>
      <c r="B24" s="41" t="s">
        <v>40</v>
      </c>
      <c r="C24" s="42">
        <v>490.5</v>
      </c>
      <c r="D24" s="43">
        <v>28386</v>
      </c>
      <c r="E24" s="43">
        <f t="shared" si="0"/>
        <v>101625</v>
      </c>
      <c r="F24" s="43">
        <v>50129</v>
      </c>
      <c r="G24" s="293">
        <v>51496</v>
      </c>
      <c r="H24" s="44">
        <f t="shared" si="3"/>
        <v>147.3231759469999</v>
      </c>
      <c r="I24" s="45">
        <f t="shared" si="6"/>
        <v>57.87155963302752</v>
      </c>
      <c r="J24" s="602">
        <f t="shared" si="7"/>
        <v>207.18654434250766</v>
      </c>
      <c r="K24" s="43">
        <f t="shared" si="4"/>
        <v>528</v>
      </c>
      <c r="L24" s="46">
        <f t="shared" si="5"/>
        <v>0.5222706905249415</v>
      </c>
      <c r="M24" s="46">
        <f t="shared" si="1"/>
        <v>3.580109913337561</v>
      </c>
      <c r="N24" s="44">
        <f t="shared" si="2"/>
        <v>97.34542488736989</v>
      </c>
    </row>
    <row r="25" spans="1:14" ht="19.5" customHeight="1">
      <c r="A25" s="40"/>
      <c r="B25" s="41" t="s">
        <v>41</v>
      </c>
      <c r="C25" s="42">
        <v>490.62</v>
      </c>
      <c r="D25" s="43">
        <v>29078</v>
      </c>
      <c r="E25" s="43">
        <f t="shared" si="0"/>
        <v>102345</v>
      </c>
      <c r="F25" s="43">
        <v>50624</v>
      </c>
      <c r="G25" s="293">
        <v>51721</v>
      </c>
      <c r="H25" s="44">
        <f t="shared" si="3"/>
        <v>148.36694162160597</v>
      </c>
      <c r="I25" s="45">
        <f t="shared" si="6"/>
        <v>59.26786515021809</v>
      </c>
      <c r="J25" s="602">
        <f t="shared" si="7"/>
        <v>208.60339977987036</v>
      </c>
      <c r="K25" s="43">
        <f t="shared" si="4"/>
        <v>720</v>
      </c>
      <c r="L25" s="46">
        <f t="shared" si="5"/>
        <v>0.7084870848708488</v>
      </c>
      <c r="M25" s="46">
        <f t="shared" si="1"/>
        <v>3.519671229107917</v>
      </c>
      <c r="N25" s="44">
        <f t="shared" si="2"/>
        <v>97.87900465961602</v>
      </c>
    </row>
    <row r="26" spans="1:14" ht="19.5" customHeight="1">
      <c r="A26" s="40"/>
      <c r="B26" s="41" t="s">
        <v>42</v>
      </c>
      <c r="C26" s="42">
        <v>490.62</v>
      </c>
      <c r="D26" s="43">
        <v>29589</v>
      </c>
      <c r="E26" s="43">
        <f t="shared" si="0"/>
        <v>103257</v>
      </c>
      <c r="F26" s="43">
        <v>51079</v>
      </c>
      <c r="G26" s="293">
        <v>52178</v>
      </c>
      <c r="H26" s="44">
        <f t="shared" si="3"/>
        <v>149.6890448094403</v>
      </c>
      <c r="I26" s="45">
        <f t="shared" si="6"/>
        <v>60.30940442705148</v>
      </c>
      <c r="J26" s="602">
        <f t="shared" si="7"/>
        <v>210.46227222697811</v>
      </c>
      <c r="K26" s="43">
        <f t="shared" si="4"/>
        <v>912</v>
      </c>
      <c r="L26" s="46">
        <f t="shared" si="5"/>
        <v>0.8911036201084567</v>
      </c>
      <c r="M26" s="46">
        <f t="shared" si="1"/>
        <v>3.489709013484741</v>
      </c>
      <c r="N26" s="44">
        <f t="shared" si="2"/>
        <v>97.89374832304803</v>
      </c>
    </row>
    <row r="27" spans="1:14" ht="19.5" customHeight="1">
      <c r="A27" s="40"/>
      <c r="B27" s="41" t="s">
        <v>43</v>
      </c>
      <c r="C27" s="42">
        <v>490.62</v>
      </c>
      <c r="D27" s="43">
        <v>30190</v>
      </c>
      <c r="E27" s="43">
        <f t="shared" si="0"/>
        <v>103742</v>
      </c>
      <c r="F27" s="43">
        <v>51368</v>
      </c>
      <c r="G27" s="293">
        <v>52374</v>
      </c>
      <c r="H27" s="44">
        <f t="shared" si="3"/>
        <v>150.39213696525132</v>
      </c>
      <c r="I27" s="45">
        <f t="shared" si="6"/>
        <v>61.534385063796826</v>
      </c>
      <c r="J27" s="602">
        <f t="shared" si="7"/>
        <v>211.45081733317028</v>
      </c>
      <c r="K27" s="43">
        <f t="shared" si="4"/>
        <v>485</v>
      </c>
      <c r="L27" s="46">
        <f t="shared" si="5"/>
        <v>0.4697018119836912</v>
      </c>
      <c r="M27" s="46">
        <f t="shared" si="1"/>
        <v>3.436303411725737</v>
      </c>
      <c r="N27" s="44">
        <f t="shared" si="2"/>
        <v>98.07919960285638</v>
      </c>
    </row>
    <row r="28" spans="1:14" ht="19.5" customHeight="1">
      <c r="A28" s="40" t="s">
        <v>535</v>
      </c>
      <c r="B28" s="41" t="s">
        <v>44</v>
      </c>
      <c r="C28" s="42">
        <v>490.62</v>
      </c>
      <c r="D28" s="43">
        <v>30571</v>
      </c>
      <c r="E28" s="43">
        <f t="shared" si="0"/>
        <v>104019</v>
      </c>
      <c r="F28" s="43">
        <v>51577</v>
      </c>
      <c r="G28" s="293">
        <v>52442</v>
      </c>
      <c r="H28" s="44">
        <f t="shared" si="3"/>
        <v>150.79369681506503</v>
      </c>
      <c r="I28" s="45">
        <f t="shared" si="6"/>
        <v>62.31095348742407</v>
      </c>
      <c r="J28" s="602">
        <f t="shared" si="7"/>
        <v>212.0154090742326</v>
      </c>
      <c r="K28" s="43">
        <f t="shared" si="4"/>
        <v>277</v>
      </c>
      <c r="L28" s="46">
        <f t="shared" si="5"/>
        <v>0.2670085404175744</v>
      </c>
      <c r="M28" s="46">
        <f t="shared" si="1"/>
        <v>3.402538353341402</v>
      </c>
      <c r="N28" s="44">
        <f t="shared" si="2"/>
        <v>98.35055871248237</v>
      </c>
    </row>
    <row r="29" spans="1:14" ht="19.5" customHeight="1">
      <c r="A29" s="40"/>
      <c r="B29" s="41" t="s">
        <v>45</v>
      </c>
      <c r="C29" s="42">
        <v>490.62</v>
      </c>
      <c r="D29" s="43">
        <v>31058</v>
      </c>
      <c r="E29" s="43">
        <f t="shared" si="0"/>
        <v>104462</v>
      </c>
      <c r="F29" s="43">
        <v>51796</v>
      </c>
      <c r="G29" s="293">
        <v>52666</v>
      </c>
      <c r="H29" s="44">
        <f t="shared" si="3"/>
        <v>151.43590263985737</v>
      </c>
      <c r="I29" s="45">
        <f t="shared" si="6"/>
        <v>63.30357506828095</v>
      </c>
      <c r="J29" s="602">
        <f t="shared" si="7"/>
        <v>212.91834821246584</v>
      </c>
      <c r="K29" s="43">
        <f t="shared" si="4"/>
        <v>443</v>
      </c>
      <c r="L29" s="46">
        <f t="shared" si="5"/>
        <v>0.4258837327795883</v>
      </c>
      <c r="M29" s="46">
        <f t="shared" si="1"/>
        <v>3.3634490308455147</v>
      </c>
      <c r="N29" s="44">
        <f t="shared" si="2"/>
        <v>98.34808035544754</v>
      </c>
    </row>
    <row r="30" spans="1:14" ht="19.5" customHeight="1">
      <c r="A30" s="40"/>
      <c r="B30" s="41" t="s">
        <v>46</v>
      </c>
      <c r="C30" s="42">
        <v>490.62</v>
      </c>
      <c r="D30" s="43">
        <v>31459</v>
      </c>
      <c r="E30" s="43">
        <f t="shared" si="0"/>
        <v>104536</v>
      </c>
      <c r="F30" s="43">
        <v>51817</v>
      </c>
      <c r="G30" s="293">
        <v>52719</v>
      </c>
      <c r="H30" s="44">
        <f t="shared" si="3"/>
        <v>151.5431785564141</v>
      </c>
      <c r="I30" s="45">
        <f t="shared" si="6"/>
        <v>64.1209082385553</v>
      </c>
      <c r="J30" s="602">
        <f t="shared" si="7"/>
        <v>213.06917777506013</v>
      </c>
      <c r="K30" s="43">
        <f t="shared" si="4"/>
        <v>74</v>
      </c>
      <c r="L30" s="46">
        <f t="shared" si="5"/>
        <v>0.07083915682257663</v>
      </c>
      <c r="M30" s="46">
        <f t="shared" si="1"/>
        <v>3.322928255825042</v>
      </c>
      <c r="N30" s="44">
        <f t="shared" si="2"/>
        <v>98.28904190140177</v>
      </c>
    </row>
    <row r="31" spans="1:14" ht="19.5" customHeight="1">
      <c r="A31" s="40"/>
      <c r="B31" s="41" t="s">
        <v>385</v>
      </c>
      <c r="C31" s="42">
        <v>490.62</v>
      </c>
      <c r="D31" s="43">
        <v>31842</v>
      </c>
      <c r="E31" s="43">
        <f t="shared" si="0"/>
        <v>104528</v>
      </c>
      <c r="F31" s="43">
        <v>51811</v>
      </c>
      <c r="G31" s="293">
        <v>52717</v>
      </c>
      <c r="H31" s="44">
        <f t="shared" si="3"/>
        <v>151.5315811600296</v>
      </c>
      <c r="I31" s="45">
        <f t="shared" si="6"/>
        <v>64.90155313684726</v>
      </c>
      <c r="J31" s="602">
        <f t="shared" si="7"/>
        <v>213.0528718764013</v>
      </c>
      <c r="K31" s="43">
        <f t="shared" si="4"/>
        <v>-8</v>
      </c>
      <c r="L31" s="46">
        <f t="shared" si="5"/>
        <v>-0.00765286599831637</v>
      </c>
      <c r="M31" s="46">
        <f t="shared" si="1"/>
        <v>3.2827083725896613</v>
      </c>
      <c r="N31" s="44">
        <f t="shared" si="2"/>
        <v>98.28138930515773</v>
      </c>
    </row>
    <row r="32" spans="1:14" ht="19.5" customHeight="1">
      <c r="A32" s="40"/>
      <c r="B32" s="41" t="s">
        <v>386</v>
      </c>
      <c r="C32" s="42">
        <v>490.62</v>
      </c>
      <c r="D32" s="43">
        <v>32374</v>
      </c>
      <c r="E32" s="43">
        <f t="shared" si="0"/>
        <v>104798</v>
      </c>
      <c r="F32" s="43">
        <v>51996</v>
      </c>
      <c r="G32" s="293">
        <v>52802</v>
      </c>
      <c r="H32" s="44">
        <f t="shared" si="3"/>
        <v>151.92299328800686</v>
      </c>
      <c r="I32" s="45">
        <f t="shared" si="6"/>
        <v>65.9858953976601</v>
      </c>
      <c r="J32" s="602">
        <f t="shared" si="7"/>
        <v>213.60319595613714</v>
      </c>
      <c r="K32" s="43">
        <f t="shared" si="4"/>
        <v>270</v>
      </c>
      <c r="L32" s="46">
        <f t="shared" si="5"/>
        <v>0.2583039951017909</v>
      </c>
      <c r="M32" s="46">
        <f t="shared" si="1"/>
        <v>3.2371038487675294</v>
      </c>
      <c r="N32" s="44">
        <f t="shared" si="2"/>
        <v>98.47354266883829</v>
      </c>
    </row>
    <row r="33" spans="1:14" s="40" customFormat="1" ht="19.5" customHeight="1">
      <c r="A33" s="40" t="s">
        <v>511</v>
      </c>
      <c r="B33" s="41" t="s">
        <v>47</v>
      </c>
      <c r="C33" s="42">
        <v>490.62</v>
      </c>
      <c r="D33" s="43">
        <v>32291</v>
      </c>
      <c r="E33" s="43">
        <f t="shared" si="0"/>
        <v>104764</v>
      </c>
      <c r="F33" s="43">
        <v>51792</v>
      </c>
      <c r="G33" s="293">
        <v>52972</v>
      </c>
      <c r="H33" s="44">
        <f t="shared" si="3"/>
        <v>151.8737043533727</v>
      </c>
      <c r="I33" s="45">
        <f t="shared" si="6"/>
        <v>65.81672169907463</v>
      </c>
      <c r="J33" s="602">
        <f t="shared" si="7"/>
        <v>213.53389588683706</v>
      </c>
      <c r="K33" s="43">
        <f t="shared" si="4"/>
        <v>-34</v>
      </c>
      <c r="L33" s="46">
        <f t="shared" si="5"/>
        <v>-0.03244336723983282</v>
      </c>
      <c r="M33" s="46">
        <f t="shared" si="1"/>
        <v>3.2443714967018673</v>
      </c>
      <c r="N33" s="44">
        <f t="shared" si="2"/>
        <v>97.77240806463792</v>
      </c>
    </row>
    <row r="34" spans="2:14" s="40" customFormat="1" ht="19.5" customHeight="1">
      <c r="B34" s="41" t="s">
        <v>515</v>
      </c>
      <c r="C34" s="42">
        <v>490.62</v>
      </c>
      <c r="D34" s="43">
        <v>32668</v>
      </c>
      <c r="E34" s="43">
        <f t="shared" si="0"/>
        <v>104746</v>
      </c>
      <c r="F34" s="43">
        <v>51788</v>
      </c>
      <c r="G34" s="293">
        <v>52958</v>
      </c>
      <c r="H34" s="44">
        <f t="shared" si="3"/>
        <v>151.84761021150752</v>
      </c>
      <c r="I34" s="45">
        <f t="shared" si="6"/>
        <v>66.58513717337247</v>
      </c>
      <c r="J34" s="602">
        <f t="shared" si="7"/>
        <v>213.49720761485466</v>
      </c>
      <c r="K34" s="43">
        <f t="shared" si="4"/>
        <v>-18</v>
      </c>
      <c r="L34" s="46">
        <f t="shared" si="5"/>
        <v>-0.017181474552327134</v>
      </c>
      <c r="M34" s="46">
        <f t="shared" si="1"/>
        <v>3.206379331455859</v>
      </c>
      <c r="N34" s="44">
        <f t="shared" si="2"/>
        <v>97.79070206578798</v>
      </c>
    </row>
    <row r="35" spans="1:236" s="48" customFormat="1" ht="19.5" customHeight="1">
      <c r="A35" s="40"/>
      <c r="B35" s="47" t="s">
        <v>387</v>
      </c>
      <c r="C35" s="42">
        <v>490.62</v>
      </c>
      <c r="D35" s="43">
        <v>32942</v>
      </c>
      <c r="E35" s="43">
        <f t="shared" si="0"/>
        <v>104490</v>
      </c>
      <c r="F35" s="43">
        <v>51634</v>
      </c>
      <c r="G35" s="293">
        <v>52856</v>
      </c>
      <c r="H35" s="44">
        <f t="shared" si="3"/>
        <v>151.47649352720316</v>
      </c>
      <c r="I35" s="45">
        <f t="shared" si="6"/>
        <v>67.14361420243773</v>
      </c>
      <c r="J35" s="602">
        <f t="shared" si="7"/>
        <v>212.97541885777179</v>
      </c>
      <c r="K35" s="43">
        <f t="shared" si="4"/>
        <v>-256</v>
      </c>
      <c r="L35" s="46">
        <f t="shared" si="5"/>
        <v>-0.24440074083974567</v>
      </c>
      <c r="M35" s="46">
        <f t="shared" si="1"/>
        <v>3.17193855867889</v>
      </c>
      <c r="N35" s="44">
        <f t="shared" si="2"/>
        <v>97.68805812017557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s="48" customFormat="1" ht="19.5" customHeight="1">
      <c r="A36" s="40"/>
      <c r="B36" s="47" t="s">
        <v>260</v>
      </c>
      <c r="C36" s="42">
        <v>490.62</v>
      </c>
      <c r="D36" s="43">
        <v>33228</v>
      </c>
      <c r="E36" s="43">
        <f t="shared" si="0"/>
        <v>104246</v>
      </c>
      <c r="F36" s="43">
        <v>51400</v>
      </c>
      <c r="G36" s="293">
        <v>52846</v>
      </c>
      <c r="H36" s="44">
        <f t="shared" si="3"/>
        <v>151.12277293747556</v>
      </c>
      <c r="I36" s="45">
        <f t="shared" si="6"/>
        <v>67.72655007949126</v>
      </c>
      <c r="J36" s="602">
        <f t="shared" si="7"/>
        <v>212.47808894867717</v>
      </c>
      <c r="K36" s="43">
        <f t="shared" si="4"/>
        <v>-244</v>
      </c>
      <c r="L36" s="46">
        <f t="shared" si="5"/>
        <v>-0.23351516891568572</v>
      </c>
      <c r="M36" s="46">
        <f t="shared" si="1"/>
        <v>3.137293848561454</v>
      </c>
      <c r="N36" s="44">
        <f t="shared" si="2"/>
        <v>97.26374749271469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s="48" customFormat="1" ht="19.5" customHeight="1">
      <c r="A37" s="40"/>
      <c r="B37" s="47" t="s">
        <v>286</v>
      </c>
      <c r="C37" s="42">
        <v>490.62</v>
      </c>
      <c r="D37" s="43">
        <v>33649</v>
      </c>
      <c r="E37" s="43">
        <f t="shared" si="0"/>
        <v>104078</v>
      </c>
      <c r="F37" s="43">
        <v>51325</v>
      </c>
      <c r="G37" s="293">
        <v>52753</v>
      </c>
      <c r="H37" s="44">
        <f t="shared" si="3"/>
        <v>150.87922761340081</v>
      </c>
      <c r="I37" s="45">
        <f t="shared" si="6"/>
        <v>68.5846479964127</v>
      </c>
      <c r="J37" s="602">
        <f t="shared" si="7"/>
        <v>212.13566507684155</v>
      </c>
      <c r="K37" s="43">
        <f t="shared" si="4"/>
        <v>-168</v>
      </c>
      <c r="L37" s="46">
        <f t="shared" si="5"/>
        <v>-0.16115726262878194</v>
      </c>
      <c r="M37" s="46">
        <f t="shared" si="1"/>
        <v>3.0930488276026034</v>
      </c>
      <c r="N37" s="44">
        <f t="shared" si="2"/>
        <v>97.29304494531117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s="460" customFormat="1" ht="19.5" customHeight="1">
      <c r="A38" s="40" t="s">
        <v>535</v>
      </c>
      <c r="B38" s="47" t="s">
        <v>347</v>
      </c>
      <c r="C38" s="42">
        <v>490.62</v>
      </c>
      <c r="D38" s="43">
        <v>33837</v>
      </c>
      <c r="E38" s="43">
        <f>F38+G38</f>
        <v>104148</v>
      </c>
      <c r="F38" s="43">
        <v>51249</v>
      </c>
      <c r="G38" s="293">
        <v>52899</v>
      </c>
      <c r="H38" s="44">
        <f>E38/$E$5%</f>
        <v>150.98070483176528</v>
      </c>
      <c r="I38" s="45">
        <f>D38/C38</f>
        <v>68.96783661489543</v>
      </c>
      <c r="J38" s="602">
        <f>E38/C38</f>
        <v>212.2783416901064</v>
      </c>
      <c r="K38" s="43">
        <f>E38-E37</f>
        <v>70</v>
      </c>
      <c r="L38" s="46">
        <f>K38/E36*100</f>
        <v>0.06714885942865913</v>
      </c>
      <c r="M38" s="46">
        <f>E38/D38</f>
        <v>3.0779324408192217</v>
      </c>
      <c r="N38" s="44">
        <f>F38/G38*100</f>
        <v>96.88084840923268</v>
      </c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  <c r="BZ38" s="357"/>
      <c r="CA38" s="357"/>
      <c r="CB38" s="357"/>
      <c r="CC38" s="357"/>
      <c r="CD38" s="357"/>
      <c r="CE38" s="357"/>
      <c r="CF38" s="357"/>
      <c r="CG38" s="357"/>
      <c r="CH38" s="357"/>
      <c r="CI38" s="357"/>
      <c r="CJ38" s="357"/>
      <c r="CK38" s="357"/>
      <c r="CL38" s="357"/>
      <c r="CM38" s="357"/>
      <c r="CN38" s="357"/>
      <c r="CO38" s="357"/>
      <c r="CP38" s="357"/>
      <c r="CQ38" s="357"/>
      <c r="CR38" s="357"/>
      <c r="CS38" s="357"/>
      <c r="CT38" s="357"/>
      <c r="CU38" s="357"/>
      <c r="CV38" s="357"/>
      <c r="CW38" s="357"/>
      <c r="CX38" s="357"/>
      <c r="CY38" s="357"/>
      <c r="CZ38" s="357"/>
      <c r="DA38" s="357"/>
      <c r="DB38" s="357"/>
      <c r="DC38" s="357"/>
      <c r="DD38" s="357"/>
      <c r="DE38" s="357"/>
      <c r="DF38" s="357"/>
      <c r="DG38" s="357"/>
      <c r="DH38" s="357"/>
      <c r="DI38" s="357"/>
      <c r="DJ38" s="357"/>
      <c r="DK38" s="357"/>
      <c r="DL38" s="357"/>
      <c r="DM38" s="357"/>
      <c r="DN38" s="357"/>
      <c r="DO38" s="357"/>
      <c r="DP38" s="357"/>
      <c r="DQ38" s="357"/>
      <c r="DR38" s="357"/>
      <c r="DS38" s="357"/>
      <c r="DT38" s="357"/>
      <c r="DU38" s="357"/>
      <c r="DV38" s="357"/>
      <c r="DW38" s="357"/>
      <c r="DX38" s="357"/>
      <c r="DY38" s="357"/>
      <c r="DZ38" s="357"/>
      <c r="EA38" s="357"/>
      <c r="EB38" s="357"/>
      <c r="EC38" s="357"/>
      <c r="ED38" s="357"/>
      <c r="EE38" s="357"/>
      <c r="EF38" s="357"/>
      <c r="EG38" s="357"/>
      <c r="EH38" s="357"/>
      <c r="EI38" s="357"/>
      <c r="EJ38" s="357"/>
      <c r="EK38" s="357"/>
      <c r="EL38" s="357"/>
      <c r="EM38" s="357"/>
      <c r="EN38" s="357"/>
      <c r="EO38" s="357"/>
      <c r="EP38" s="357"/>
      <c r="EQ38" s="357"/>
      <c r="ER38" s="357"/>
      <c r="ES38" s="357"/>
      <c r="ET38" s="357"/>
      <c r="EU38" s="357"/>
      <c r="EV38" s="357"/>
      <c r="EW38" s="357"/>
      <c r="EX38" s="357"/>
      <c r="EY38" s="357"/>
      <c r="EZ38" s="357"/>
      <c r="FA38" s="357"/>
      <c r="FB38" s="357"/>
      <c r="FC38" s="357"/>
      <c r="FD38" s="357"/>
      <c r="FE38" s="357"/>
      <c r="FF38" s="357"/>
      <c r="FG38" s="357"/>
      <c r="FH38" s="357"/>
      <c r="FI38" s="357"/>
      <c r="FJ38" s="357"/>
      <c r="FK38" s="357"/>
      <c r="FL38" s="357"/>
      <c r="FM38" s="357"/>
      <c r="FN38" s="357"/>
      <c r="FO38" s="357"/>
      <c r="FP38" s="357"/>
      <c r="FQ38" s="357"/>
      <c r="FR38" s="357"/>
      <c r="FS38" s="357"/>
      <c r="FT38" s="357"/>
      <c r="FU38" s="357"/>
      <c r="FV38" s="357"/>
      <c r="FW38" s="357"/>
      <c r="FX38" s="357"/>
      <c r="FY38" s="357"/>
      <c r="FZ38" s="357"/>
      <c r="GA38" s="357"/>
      <c r="GB38" s="357"/>
      <c r="GC38" s="357"/>
      <c r="GD38" s="357"/>
      <c r="GE38" s="357"/>
      <c r="GF38" s="357"/>
      <c r="GG38" s="357"/>
      <c r="GH38" s="357"/>
      <c r="GI38" s="357"/>
      <c r="GJ38" s="357"/>
      <c r="GK38" s="357"/>
      <c r="GL38" s="357"/>
      <c r="GM38" s="357"/>
      <c r="GN38" s="357"/>
      <c r="GO38" s="357"/>
      <c r="GP38" s="357"/>
      <c r="GQ38" s="357"/>
      <c r="GR38" s="357"/>
      <c r="GS38" s="357"/>
      <c r="GT38" s="357"/>
      <c r="GU38" s="357"/>
      <c r="GV38" s="357"/>
      <c r="GW38" s="357"/>
      <c r="GX38" s="357"/>
      <c r="GY38" s="357"/>
      <c r="GZ38" s="357"/>
      <c r="HA38" s="357"/>
      <c r="HB38" s="357"/>
      <c r="HC38" s="357"/>
      <c r="HD38" s="357"/>
      <c r="HE38" s="357"/>
      <c r="HF38" s="357"/>
      <c r="HG38" s="357"/>
      <c r="HH38" s="357"/>
      <c r="HI38" s="357"/>
      <c r="HJ38" s="357"/>
      <c r="HK38" s="357"/>
      <c r="HL38" s="357"/>
      <c r="HM38" s="357"/>
      <c r="HN38" s="357"/>
      <c r="HO38" s="357"/>
      <c r="HP38" s="357"/>
      <c r="HQ38" s="357"/>
      <c r="HR38" s="357"/>
      <c r="HS38" s="357"/>
      <c r="HT38" s="357"/>
      <c r="HU38" s="357"/>
      <c r="HV38" s="357"/>
      <c r="HW38" s="357"/>
      <c r="HX38" s="357"/>
      <c r="HY38" s="357"/>
      <c r="HZ38" s="357"/>
      <c r="IA38" s="357"/>
      <c r="IB38" s="357"/>
    </row>
    <row r="39" spans="2:236" s="154" customFormat="1" ht="19.5" customHeight="1">
      <c r="B39" s="422" t="s">
        <v>491</v>
      </c>
      <c r="C39" s="461">
        <v>490.62</v>
      </c>
      <c r="D39" s="423">
        <v>34336</v>
      </c>
      <c r="E39" s="557">
        <f>F39+G39</f>
        <v>103867</v>
      </c>
      <c r="F39" s="423">
        <v>51070</v>
      </c>
      <c r="G39" s="424">
        <v>52797</v>
      </c>
      <c r="H39" s="462">
        <f t="shared" si="3"/>
        <v>150.57334628375932</v>
      </c>
      <c r="I39" s="463">
        <f t="shared" si="6"/>
        <v>69.98491704374057</v>
      </c>
      <c r="J39" s="603">
        <f t="shared" si="7"/>
        <v>211.70559699971466</v>
      </c>
      <c r="K39" s="423">
        <f>E39-E38</f>
        <v>-281</v>
      </c>
      <c r="L39" s="464">
        <f>K39/E37*100</f>
        <v>-0.26998981533080957</v>
      </c>
      <c r="M39" s="464">
        <f t="shared" si="1"/>
        <v>3.0250174743709226</v>
      </c>
      <c r="N39" s="462">
        <f t="shared" si="2"/>
        <v>96.72898081330379</v>
      </c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</row>
    <row r="40" spans="1:213" s="32" customFormat="1" ht="12">
      <c r="A40" s="32" t="s">
        <v>516</v>
      </c>
      <c r="J40" s="601"/>
      <c r="M40" s="294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</row>
    <row r="41" spans="2:79" s="32" customFormat="1" ht="11.25">
      <c r="B41" s="32" t="s">
        <v>475</v>
      </c>
      <c r="J41" s="601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</row>
  </sheetData>
  <mergeCells count="17">
    <mergeCell ref="I3:I4"/>
    <mergeCell ref="J3:J4"/>
    <mergeCell ref="A1:H1"/>
    <mergeCell ref="A3:B4"/>
    <mergeCell ref="H3:H4"/>
    <mergeCell ref="A2:B2"/>
    <mergeCell ref="C3:C4"/>
    <mergeCell ref="D3:D4"/>
    <mergeCell ref="E3:G3"/>
    <mergeCell ref="U9:V9"/>
    <mergeCell ref="U17:V17"/>
    <mergeCell ref="U16:V16"/>
    <mergeCell ref="U13:V13"/>
    <mergeCell ref="K3:K4"/>
    <mergeCell ref="L3:L4"/>
    <mergeCell ref="M3:M4"/>
    <mergeCell ref="N3:N4"/>
  </mergeCells>
  <printOptions/>
  <pageMargins left="0.75" right="0.78" top="0.48" bottom="0.39" header="0.22" footer="0.21"/>
  <pageSetup horizontalDpi="600" verticalDpi="600" orientation="portrait" pageOrder="overThenDown" paperSize="9" r:id="rId1"/>
  <colBreaks count="1" manualBreakCount="1">
    <brk id="53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9"/>
  <sheetViews>
    <sheetView workbookViewId="0" topLeftCell="A1">
      <selection activeCell="A1" sqref="A1:O1"/>
    </sheetView>
  </sheetViews>
  <sheetFormatPr defaultColWidth="9.00390625" defaultRowHeight="13.5"/>
  <cols>
    <col min="1" max="1" width="12.50390625" style="19" customWidth="1"/>
    <col min="2" max="2" width="9.125" style="309" customWidth="1"/>
    <col min="3" max="4" width="7.625" style="19" customWidth="1"/>
    <col min="5" max="5" width="9.125" style="300" customWidth="1"/>
    <col min="6" max="7" width="7.625" style="19" customWidth="1"/>
    <col min="8" max="8" width="9.125" style="300" customWidth="1"/>
    <col min="9" max="9" width="7.625" style="19" customWidth="1"/>
    <col min="10" max="10" width="9.125" style="312" customWidth="1"/>
    <col min="11" max="11" width="10.50390625" style="19" customWidth="1"/>
    <col min="12" max="12" width="9.125" style="19" customWidth="1"/>
    <col min="13" max="13" width="6.625" style="19" customWidth="1"/>
    <col min="14" max="14" width="13.125" style="300" customWidth="1"/>
    <col min="15" max="15" width="11.625" style="20" customWidth="1"/>
    <col min="16" max="16" width="12.875" style="300" customWidth="1"/>
    <col min="17" max="17" width="11.625" style="19" customWidth="1"/>
    <col min="18" max="18" width="12.875" style="19" customWidth="1"/>
    <col min="19" max="19" width="11.625" style="19" customWidth="1"/>
    <col min="20" max="21" width="11.625" style="300" customWidth="1"/>
    <col min="22" max="23" width="11.625" style="19" customWidth="1"/>
    <col min="24" max="24" width="14.625" style="321" customWidth="1"/>
    <col min="25" max="26" width="7.75390625" style="19" customWidth="1"/>
    <col min="27" max="27" width="8.25390625" style="19" customWidth="1"/>
    <col min="28" max="16384" width="9.00390625" style="19" customWidth="1"/>
  </cols>
  <sheetData>
    <row r="1" spans="1:24" s="6" customFormat="1" ht="21" customHeight="1">
      <c r="A1" s="743" t="s">
        <v>583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297"/>
      <c r="T1" s="297"/>
      <c r="U1" s="297"/>
      <c r="X1" s="315"/>
    </row>
    <row r="2" spans="1:24" s="6" customFormat="1" ht="11.25" customHeight="1">
      <c r="A2" s="290"/>
      <c r="B2" s="304"/>
      <c r="C2" s="152"/>
      <c r="D2" s="152"/>
      <c r="E2" s="301"/>
      <c r="F2" s="152"/>
      <c r="G2" s="152"/>
      <c r="H2" s="301"/>
      <c r="I2" s="152"/>
      <c r="J2" s="301"/>
      <c r="K2" s="152"/>
      <c r="N2" s="297"/>
      <c r="O2" s="7"/>
      <c r="P2" s="297"/>
      <c r="T2" s="297"/>
      <c r="U2" s="297"/>
      <c r="X2" s="315"/>
    </row>
    <row r="3" spans="1:24" s="8" customFormat="1" ht="18" customHeight="1">
      <c r="A3" s="8" t="s">
        <v>287</v>
      </c>
      <c r="B3" s="305"/>
      <c r="E3" s="298"/>
      <c r="H3" s="298"/>
      <c r="J3" s="310"/>
      <c r="N3" s="298"/>
      <c r="O3" s="9"/>
      <c r="P3" s="298"/>
      <c r="S3" s="744" t="s">
        <v>288</v>
      </c>
      <c r="T3" s="744"/>
      <c r="U3" s="744"/>
      <c r="V3" s="744"/>
      <c r="W3" s="465"/>
      <c r="X3" s="316"/>
    </row>
    <row r="4" spans="1:24" s="13" customFormat="1" ht="17.25" customHeight="1">
      <c r="A4" s="741" t="s">
        <v>0</v>
      </c>
      <c r="B4" s="739" t="s">
        <v>473</v>
      </c>
      <c r="C4" s="739"/>
      <c r="D4" s="739"/>
      <c r="E4" s="739" t="s">
        <v>474</v>
      </c>
      <c r="F4" s="739"/>
      <c r="G4" s="739"/>
      <c r="H4" s="740" t="s">
        <v>298</v>
      </c>
      <c r="I4" s="740"/>
      <c r="J4" s="740"/>
      <c r="K4" s="740"/>
      <c r="L4" s="740"/>
      <c r="M4" s="740"/>
      <c r="N4" s="745" t="s">
        <v>301</v>
      </c>
      <c r="O4" s="746"/>
      <c r="P4" s="746"/>
      <c r="Q4" s="746"/>
      <c r="R4" s="746"/>
      <c r="S4" s="746"/>
      <c r="T4" s="739" t="s">
        <v>1</v>
      </c>
      <c r="U4" s="739" t="s">
        <v>2</v>
      </c>
      <c r="V4" s="742" t="s">
        <v>3</v>
      </c>
      <c r="W4" s="466"/>
      <c r="X4" s="317"/>
    </row>
    <row r="5" spans="1:24" s="13" customFormat="1" ht="17.25" customHeight="1">
      <c r="A5" s="741"/>
      <c r="B5" s="739"/>
      <c r="C5" s="739"/>
      <c r="D5" s="739"/>
      <c r="E5" s="739"/>
      <c r="F5" s="739"/>
      <c r="G5" s="739"/>
      <c r="H5" s="739" t="s">
        <v>478</v>
      </c>
      <c r="I5" s="739"/>
      <c r="J5" s="739" t="s">
        <v>297</v>
      </c>
      <c r="K5" s="739"/>
      <c r="L5" s="741" t="s">
        <v>4</v>
      </c>
      <c r="M5" s="742"/>
      <c r="N5" s="745" t="s">
        <v>299</v>
      </c>
      <c r="O5" s="746"/>
      <c r="P5" s="739" t="s">
        <v>300</v>
      </c>
      <c r="Q5" s="739"/>
      <c r="R5" s="739" t="s">
        <v>4</v>
      </c>
      <c r="S5" s="739"/>
      <c r="T5" s="739"/>
      <c r="U5" s="739"/>
      <c r="V5" s="742"/>
      <c r="W5" s="466"/>
      <c r="X5" s="317"/>
    </row>
    <row r="6" spans="1:27" s="13" customFormat="1" ht="17.25" customHeight="1">
      <c r="A6" s="741"/>
      <c r="B6" s="11" t="s">
        <v>5</v>
      </c>
      <c r="C6" s="11" t="s">
        <v>6</v>
      </c>
      <c r="D6" s="11" t="s">
        <v>7</v>
      </c>
      <c r="E6" s="11" t="s">
        <v>5</v>
      </c>
      <c r="F6" s="11" t="s">
        <v>6</v>
      </c>
      <c r="G6" s="11" t="s">
        <v>7</v>
      </c>
      <c r="H6" s="11" t="s">
        <v>5</v>
      </c>
      <c r="I6" s="11" t="s">
        <v>8</v>
      </c>
      <c r="J6" s="11" t="s">
        <v>5</v>
      </c>
      <c r="K6" s="11" t="s">
        <v>8</v>
      </c>
      <c r="L6" s="10" t="s">
        <v>5</v>
      </c>
      <c r="M6" s="155" t="s">
        <v>8</v>
      </c>
      <c r="N6" s="10" t="s">
        <v>5</v>
      </c>
      <c r="O6" s="12" t="s">
        <v>8</v>
      </c>
      <c r="P6" s="11" t="s">
        <v>5</v>
      </c>
      <c r="Q6" s="11" t="s">
        <v>8</v>
      </c>
      <c r="R6" s="11" t="s">
        <v>5</v>
      </c>
      <c r="S6" s="11" t="s">
        <v>8</v>
      </c>
      <c r="T6" s="739"/>
      <c r="U6" s="739"/>
      <c r="V6" s="742"/>
      <c r="W6" s="466"/>
      <c r="X6" s="317"/>
      <c r="Y6" s="13" t="s">
        <v>457</v>
      </c>
      <c r="Z6" s="13" t="s">
        <v>343</v>
      </c>
      <c r="AA6" s="13" t="s">
        <v>342</v>
      </c>
    </row>
    <row r="7" spans="1:27" s="405" customFormat="1" ht="27" customHeight="1" hidden="1">
      <c r="A7" s="390" t="s">
        <v>504</v>
      </c>
      <c r="B7" s="391">
        <v>32740</v>
      </c>
      <c r="C7" s="392">
        <v>353</v>
      </c>
      <c r="D7" s="393">
        <v>1.196813019155789</v>
      </c>
      <c r="E7" s="394">
        <v>104776</v>
      </c>
      <c r="F7" s="392">
        <v>-5</v>
      </c>
      <c r="G7" s="393">
        <v>-0.005303126723516185</v>
      </c>
      <c r="H7" s="392">
        <v>952</v>
      </c>
      <c r="I7" s="395">
        <f aca="true" t="shared" si="0" ref="I7:I12">H7/AA7*1000</f>
        <v>9.088652549978042</v>
      </c>
      <c r="J7" s="396">
        <v>880</v>
      </c>
      <c r="K7" s="395">
        <f aca="true" t="shared" si="1" ref="K7:K12">J7/AA7*1000</f>
        <v>8.401275466366258</v>
      </c>
      <c r="L7" s="397">
        <f aca="true" t="shared" si="2" ref="L7:L24">H7-J7</f>
        <v>72</v>
      </c>
      <c r="M7" s="398">
        <f aca="true" t="shared" si="3" ref="M7:M12">L7/AA7*1000</f>
        <v>0.6873770836117847</v>
      </c>
      <c r="N7" s="399">
        <v>2823</v>
      </c>
      <c r="O7" s="395">
        <f aca="true" t="shared" si="4" ref="O7:O12">N7/E7*1000</f>
        <v>26.943193097655953</v>
      </c>
      <c r="P7" s="400">
        <v>3003</v>
      </c>
      <c r="Q7" s="395">
        <f aca="true" t="shared" si="5" ref="Q7:Q12">P7/E7*1000</f>
        <v>28.66114377338322</v>
      </c>
      <c r="R7" s="392">
        <f aca="true" t="shared" si="6" ref="R7:R24">N7-P7</f>
        <v>-180</v>
      </c>
      <c r="S7" s="395">
        <f aca="true" t="shared" si="7" ref="S7:S12">R7/E7*1000</f>
        <v>-1.7179506757272658</v>
      </c>
      <c r="T7" s="392">
        <v>569</v>
      </c>
      <c r="U7" s="401">
        <v>200</v>
      </c>
      <c r="V7" s="402">
        <v>32</v>
      </c>
      <c r="W7" s="467"/>
      <c r="X7" s="403" t="s">
        <v>479</v>
      </c>
      <c r="Y7" s="404">
        <v>94227</v>
      </c>
      <c r="Z7" s="404">
        <v>10519</v>
      </c>
      <c r="AA7" s="404">
        <f>Y7+Z7</f>
        <v>104746</v>
      </c>
    </row>
    <row r="8" spans="1:27" s="13" customFormat="1" ht="18.75" customHeight="1">
      <c r="A8" s="143" t="s">
        <v>537</v>
      </c>
      <c r="B8" s="306">
        <v>32986</v>
      </c>
      <c r="C8" s="23">
        <f>B8-B7</f>
        <v>246</v>
      </c>
      <c r="D8" s="145">
        <f>C8/B7*100</f>
        <v>0.7513744654856445</v>
      </c>
      <c r="E8" s="196">
        <v>104493</v>
      </c>
      <c r="F8" s="23">
        <f>E8-E7</f>
        <v>-283</v>
      </c>
      <c r="G8" s="145">
        <f>F8/E7*100</f>
        <v>-0.27010002290600904</v>
      </c>
      <c r="H8" s="144">
        <v>921</v>
      </c>
      <c r="I8" s="146">
        <f t="shared" si="0"/>
        <v>8.814240597186334</v>
      </c>
      <c r="J8" s="302">
        <v>919</v>
      </c>
      <c r="K8" s="146">
        <f t="shared" si="1"/>
        <v>8.795100009570294</v>
      </c>
      <c r="L8" s="144">
        <f t="shared" si="2"/>
        <v>2</v>
      </c>
      <c r="M8" s="157">
        <f t="shared" si="3"/>
        <v>0.019140587616039813</v>
      </c>
      <c r="N8" s="151">
        <v>2730</v>
      </c>
      <c r="O8" s="146">
        <f t="shared" si="4"/>
        <v>26.126151991042462</v>
      </c>
      <c r="P8" s="22">
        <v>3124</v>
      </c>
      <c r="Q8" s="146">
        <f t="shared" si="5"/>
        <v>29.896739494511593</v>
      </c>
      <c r="R8" s="144">
        <f t="shared" si="6"/>
        <v>-394</v>
      </c>
      <c r="S8" s="146">
        <f t="shared" si="7"/>
        <v>-3.770587503469132</v>
      </c>
      <c r="T8" s="144">
        <v>568</v>
      </c>
      <c r="U8" s="149">
        <v>238</v>
      </c>
      <c r="V8" s="313">
        <v>30</v>
      </c>
      <c r="W8" s="466"/>
      <c r="X8" s="318" t="s">
        <v>480</v>
      </c>
      <c r="Y8" s="322">
        <v>94066</v>
      </c>
      <c r="Z8" s="322">
        <v>10424</v>
      </c>
      <c r="AA8" s="322">
        <f>Y8+Z8</f>
        <v>104490</v>
      </c>
    </row>
    <row r="9" spans="1:27" s="13" customFormat="1" ht="18.75" customHeight="1">
      <c r="A9" s="143">
        <v>15</v>
      </c>
      <c r="B9" s="306">
        <v>33277</v>
      </c>
      <c r="C9" s="23">
        <f aca="true" t="shared" si="8" ref="C9:C24">B9-B8</f>
        <v>291</v>
      </c>
      <c r="D9" s="145">
        <f>C9/B8*100</f>
        <v>0.8821924452798157</v>
      </c>
      <c r="E9" s="196">
        <v>104230</v>
      </c>
      <c r="F9" s="23">
        <f aca="true" t="shared" si="9" ref="F9:F24">E9-E8</f>
        <v>-263</v>
      </c>
      <c r="G9" s="145">
        <f>F9/E8*100</f>
        <v>-0.2516915008660867</v>
      </c>
      <c r="H9" s="144">
        <v>934</v>
      </c>
      <c r="I9" s="146">
        <f t="shared" si="0"/>
        <v>8.959576386623947</v>
      </c>
      <c r="J9" s="302">
        <v>903</v>
      </c>
      <c r="K9" s="146">
        <f t="shared" si="1"/>
        <v>8.662202866297028</v>
      </c>
      <c r="L9" s="144">
        <f t="shared" si="2"/>
        <v>31</v>
      </c>
      <c r="M9" s="157">
        <f t="shared" si="3"/>
        <v>0.297373520326919</v>
      </c>
      <c r="N9" s="151">
        <v>2774</v>
      </c>
      <c r="O9" s="146">
        <f t="shared" si="4"/>
        <v>26.614218555118487</v>
      </c>
      <c r="P9" s="22">
        <v>2955</v>
      </c>
      <c r="Q9" s="146">
        <f t="shared" si="5"/>
        <v>28.350762736256357</v>
      </c>
      <c r="R9" s="144">
        <f t="shared" si="6"/>
        <v>-181</v>
      </c>
      <c r="S9" s="146">
        <f t="shared" si="7"/>
        <v>-1.7365441811378681</v>
      </c>
      <c r="T9" s="144">
        <v>540</v>
      </c>
      <c r="U9" s="149">
        <v>275</v>
      </c>
      <c r="V9" s="313">
        <v>24</v>
      </c>
      <c r="W9" s="466"/>
      <c r="X9" s="318" t="s">
        <v>481</v>
      </c>
      <c r="Y9" s="322">
        <v>93901</v>
      </c>
      <c r="Z9" s="322">
        <v>10345</v>
      </c>
      <c r="AA9" s="322">
        <f>Y9+Z9</f>
        <v>104246</v>
      </c>
    </row>
    <row r="10" spans="1:27" s="14" customFormat="1" ht="18.75" customHeight="1">
      <c r="A10" s="156">
        <v>16</v>
      </c>
      <c r="B10" s="307">
        <v>33734</v>
      </c>
      <c r="C10" s="23">
        <f t="shared" si="8"/>
        <v>457</v>
      </c>
      <c r="D10" s="145">
        <f>C10/B9*100</f>
        <v>1.3733209123418577</v>
      </c>
      <c r="E10" s="196">
        <v>104054</v>
      </c>
      <c r="F10" s="23">
        <f t="shared" si="9"/>
        <v>-176</v>
      </c>
      <c r="G10" s="145">
        <f>F10/E9*100</f>
        <v>-0.1688573347404778</v>
      </c>
      <c r="H10" s="23">
        <v>855</v>
      </c>
      <c r="I10" s="146">
        <f t="shared" si="0"/>
        <v>8.21499260170257</v>
      </c>
      <c r="J10" s="303">
        <v>892</v>
      </c>
      <c r="K10" s="146">
        <f t="shared" si="1"/>
        <v>8.570495205518938</v>
      </c>
      <c r="L10" s="144">
        <f t="shared" si="2"/>
        <v>-37</v>
      </c>
      <c r="M10" s="157">
        <f t="shared" si="3"/>
        <v>-0.3555026038163685</v>
      </c>
      <c r="N10" s="24">
        <v>2838</v>
      </c>
      <c r="O10" s="146">
        <f t="shared" si="4"/>
        <v>27.274299882753184</v>
      </c>
      <c r="P10" s="23">
        <v>3014</v>
      </c>
      <c r="Q10" s="146">
        <f t="shared" si="5"/>
        <v>28.965729332846404</v>
      </c>
      <c r="R10" s="144">
        <f t="shared" si="6"/>
        <v>-176</v>
      </c>
      <c r="S10" s="146">
        <f t="shared" si="7"/>
        <v>-1.6914294500932208</v>
      </c>
      <c r="T10" s="144">
        <v>565</v>
      </c>
      <c r="U10" s="150">
        <v>222</v>
      </c>
      <c r="V10" s="313">
        <v>27</v>
      </c>
      <c r="W10" s="466"/>
      <c r="X10" s="318" t="s">
        <v>482</v>
      </c>
      <c r="Y10" s="309">
        <v>93842</v>
      </c>
      <c r="Z10" s="309">
        <v>10236</v>
      </c>
      <c r="AA10" s="322">
        <f>Y10+Z10</f>
        <v>104078</v>
      </c>
    </row>
    <row r="11" spans="1:27" s="15" customFormat="1" ht="18.75" customHeight="1">
      <c r="A11" s="143">
        <v>17</v>
      </c>
      <c r="B11" s="307">
        <v>33948</v>
      </c>
      <c r="C11" s="23">
        <f t="shared" si="8"/>
        <v>214</v>
      </c>
      <c r="D11" s="145">
        <f>C11/B10*100</f>
        <v>0.6343748147269817</v>
      </c>
      <c r="E11" s="437">
        <v>104115</v>
      </c>
      <c r="F11" s="23">
        <f t="shared" si="9"/>
        <v>61</v>
      </c>
      <c r="G11" s="145">
        <f>F11/E10*100</f>
        <v>0.05862340707709459</v>
      </c>
      <c r="H11" s="144">
        <v>856</v>
      </c>
      <c r="I11" s="146">
        <f t="shared" si="0"/>
        <v>8.219072857856128</v>
      </c>
      <c r="J11" s="439">
        <v>999</v>
      </c>
      <c r="K11" s="146">
        <f t="shared" si="1"/>
        <v>9.592118907708262</v>
      </c>
      <c r="L11" s="144">
        <f t="shared" si="2"/>
        <v>-143</v>
      </c>
      <c r="M11" s="157">
        <f t="shared" si="3"/>
        <v>-1.3730460498521335</v>
      </c>
      <c r="N11" s="151">
        <v>2686</v>
      </c>
      <c r="O11" s="146">
        <f t="shared" si="4"/>
        <v>25.798396004418194</v>
      </c>
      <c r="P11" s="22">
        <v>2814</v>
      </c>
      <c r="Q11" s="146">
        <f t="shared" si="5"/>
        <v>27.02780579167267</v>
      </c>
      <c r="R11" s="144">
        <f t="shared" si="6"/>
        <v>-128</v>
      </c>
      <c r="S11" s="146">
        <f t="shared" si="7"/>
        <v>-1.2294097872544782</v>
      </c>
      <c r="T11" s="144">
        <v>520</v>
      </c>
      <c r="U11" s="149">
        <v>186</v>
      </c>
      <c r="V11" s="313">
        <v>26</v>
      </c>
      <c r="W11" s="466"/>
      <c r="X11" s="318" t="s">
        <v>483</v>
      </c>
      <c r="Y11" s="309">
        <v>94009</v>
      </c>
      <c r="Z11" s="309">
        <v>10139</v>
      </c>
      <c r="AA11" s="322">
        <f>Y11+Z11</f>
        <v>104148</v>
      </c>
    </row>
    <row r="12" spans="1:27" s="314" customFormat="1" ht="18.75" customHeight="1">
      <c r="A12" s="428">
        <v>18</v>
      </c>
      <c r="B12" s="429">
        <v>34405</v>
      </c>
      <c r="C12" s="491">
        <f>SUM(C13:C24)</f>
        <v>457</v>
      </c>
      <c r="D12" s="492">
        <f>C12/B11*100</f>
        <v>1.3461765052433132</v>
      </c>
      <c r="E12" s="430">
        <v>103799</v>
      </c>
      <c r="F12" s="491">
        <f>SUM(F13:F24)</f>
        <v>-316</v>
      </c>
      <c r="G12" s="492">
        <f>F12/E11*100</f>
        <v>-0.30351054122844934</v>
      </c>
      <c r="H12" s="431">
        <f>SUM(H13:H24)</f>
        <v>865</v>
      </c>
      <c r="I12" s="493">
        <f t="shared" si="0"/>
        <v>8.32795786919811</v>
      </c>
      <c r="J12" s="432">
        <f>SUM(J13:J24)</f>
        <v>1043</v>
      </c>
      <c r="K12" s="493">
        <f t="shared" si="1"/>
        <v>10.041687927830782</v>
      </c>
      <c r="L12" s="494">
        <f t="shared" si="2"/>
        <v>-178</v>
      </c>
      <c r="M12" s="495">
        <f t="shared" si="3"/>
        <v>-1.7137300586326745</v>
      </c>
      <c r="N12" s="434">
        <f>SUM(N13:N24)</f>
        <v>2606</v>
      </c>
      <c r="O12" s="493">
        <f t="shared" si="4"/>
        <v>25.106214896097264</v>
      </c>
      <c r="P12" s="435">
        <f>SUM(P13:P24)</f>
        <v>2728</v>
      </c>
      <c r="Q12" s="493">
        <f t="shared" si="5"/>
        <v>26.281563406198515</v>
      </c>
      <c r="R12" s="431">
        <f t="shared" si="6"/>
        <v>-122</v>
      </c>
      <c r="S12" s="493">
        <f t="shared" si="7"/>
        <v>-1.1753485101012535</v>
      </c>
      <c r="T12" s="431">
        <f>SUM(T13:T24)</f>
        <v>534</v>
      </c>
      <c r="U12" s="496">
        <f>SUM(U13:U24)</f>
        <v>202</v>
      </c>
      <c r="V12" s="497">
        <f>SUM(V13:V24)</f>
        <v>28</v>
      </c>
      <c r="W12" s="498"/>
      <c r="X12" s="499" t="s">
        <v>484</v>
      </c>
      <c r="Y12" s="323">
        <v>93895</v>
      </c>
      <c r="Z12" s="323">
        <v>9972</v>
      </c>
      <c r="AA12" s="323">
        <v>103867</v>
      </c>
    </row>
    <row r="13" spans="1:24" s="15" customFormat="1" ht="18.75" customHeight="1">
      <c r="A13" s="147" t="s">
        <v>529</v>
      </c>
      <c r="B13" s="307">
        <v>33983</v>
      </c>
      <c r="C13" s="23">
        <f>B13-B11</f>
        <v>35</v>
      </c>
      <c r="D13" s="436"/>
      <c r="E13" s="437">
        <v>104056</v>
      </c>
      <c r="F13" s="23">
        <f>E13-E11</f>
        <v>-59</v>
      </c>
      <c r="G13" s="145"/>
      <c r="H13" s="144">
        <v>75</v>
      </c>
      <c r="I13" s="438"/>
      <c r="J13" s="439">
        <v>110</v>
      </c>
      <c r="K13" s="438"/>
      <c r="L13" s="433">
        <f t="shared" si="2"/>
        <v>-35</v>
      </c>
      <c r="M13" s="157"/>
      <c r="N13" s="151">
        <v>176</v>
      </c>
      <c r="O13" s="146"/>
      <c r="P13" s="22">
        <v>146</v>
      </c>
      <c r="Q13" s="146"/>
      <c r="R13" s="144">
        <f t="shared" si="6"/>
        <v>30</v>
      </c>
      <c r="S13" s="146"/>
      <c r="T13" s="144">
        <v>46</v>
      </c>
      <c r="U13" s="149">
        <v>12</v>
      </c>
      <c r="V13" s="313">
        <v>3</v>
      </c>
      <c r="W13" s="466"/>
      <c r="X13" s="319"/>
    </row>
    <row r="14" spans="1:24" s="15" customFormat="1" ht="18.75" customHeight="1">
      <c r="A14" s="148" t="s">
        <v>530</v>
      </c>
      <c r="B14" s="307">
        <v>34022</v>
      </c>
      <c r="C14" s="23">
        <f t="shared" si="8"/>
        <v>39</v>
      </c>
      <c r="D14" s="145"/>
      <c r="E14" s="437">
        <v>104051</v>
      </c>
      <c r="F14" s="23">
        <f t="shared" si="9"/>
        <v>-5</v>
      </c>
      <c r="G14" s="145"/>
      <c r="H14" s="144">
        <v>64</v>
      </c>
      <c r="I14" s="438"/>
      <c r="J14" s="439">
        <v>91</v>
      </c>
      <c r="K14" s="438"/>
      <c r="L14" s="433">
        <f t="shared" si="2"/>
        <v>-27</v>
      </c>
      <c r="M14" s="157"/>
      <c r="N14" s="151">
        <v>182</v>
      </c>
      <c r="O14" s="146"/>
      <c r="P14" s="22">
        <v>159</v>
      </c>
      <c r="Q14" s="146"/>
      <c r="R14" s="144">
        <f t="shared" si="6"/>
        <v>23</v>
      </c>
      <c r="S14" s="146"/>
      <c r="T14" s="144">
        <v>47</v>
      </c>
      <c r="U14" s="149">
        <v>10</v>
      </c>
      <c r="V14" s="313">
        <v>1</v>
      </c>
      <c r="W14" s="466"/>
      <c r="X14" s="319"/>
    </row>
    <row r="15" spans="1:24" s="15" customFormat="1" ht="18.75" customHeight="1">
      <c r="A15" s="148" t="s">
        <v>531</v>
      </c>
      <c r="B15" s="307">
        <v>34074</v>
      </c>
      <c r="C15" s="23">
        <f t="shared" si="8"/>
        <v>52</v>
      </c>
      <c r="D15" s="145"/>
      <c r="E15" s="437">
        <v>104047</v>
      </c>
      <c r="F15" s="23">
        <f t="shared" si="9"/>
        <v>-4</v>
      </c>
      <c r="G15" s="145"/>
      <c r="H15" s="144">
        <v>78</v>
      </c>
      <c r="I15" s="438"/>
      <c r="J15" s="439">
        <v>86</v>
      </c>
      <c r="K15" s="438"/>
      <c r="L15" s="433">
        <f t="shared" si="2"/>
        <v>-8</v>
      </c>
      <c r="M15" s="157"/>
      <c r="N15" s="151">
        <v>431</v>
      </c>
      <c r="O15" s="146"/>
      <c r="P15" s="22">
        <v>611</v>
      </c>
      <c r="Q15" s="146"/>
      <c r="R15" s="144">
        <f t="shared" si="6"/>
        <v>-180</v>
      </c>
      <c r="S15" s="146"/>
      <c r="T15" s="144">
        <v>59</v>
      </c>
      <c r="U15" s="149">
        <v>21</v>
      </c>
      <c r="V15" s="313">
        <v>3</v>
      </c>
      <c r="W15" s="466"/>
      <c r="X15" s="319"/>
    </row>
    <row r="16" spans="1:24" s="15" customFormat="1" ht="18.75" customHeight="1">
      <c r="A16" s="148" t="s">
        <v>9</v>
      </c>
      <c r="B16" s="307">
        <v>34100</v>
      </c>
      <c r="C16" s="23">
        <f t="shared" si="8"/>
        <v>26</v>
      </c>
      <c r="D16" s="145"/>
      <c r="E16" s="437">
        <v>103859</v>
      </c>
      <c r="F16" s="23">
        <f t="shared" si="9"/>
        <v>-188</v>
      </c>
      <c r="G16" s="145"/>
      <c r="H16" s="144">
        <v>60</v>
      </c>
      <c r="I16" s="438"/>
      <c r="J16" s="439">
        <v>86</v>
      </c>
      <c r="K16" s="438"/>
      <c r="L16" s="433">
        <f t="shared" si="2"/>
        <v>-26</v>
      </c>
      <c r="M16" s="157"/>
      <c r="N16" s="151">
        <v>310</v>
      </c>
      <c r="O16" s="146"/>
      <c r="P16" s="22">
        <v>268</v>
      </c>
      <c r="Q16" s="146"/>
      <c r="R16" s="144">
        <f t="shared" si="6"/>
        <v>42</v>
      </c>
      <c r="S16" s="146"/>
      <c r="T16" s="144">
        <v>41</v>
      </c>
      <c r="U16" s="149">
        <v>12</v>
      </c>
      <c r="V16" s="313">
        <v>1</v>
      </c>
      <c r="W16" s="466"/>
      <c r="X16" s="319"/>
    </row>
    <row r="17" spans="1:24" s="15" customFormat="1" ht="18.75" customHeight="1">
      <c r="A17" s="148" t="s">
        <v>10</v>
      </c>
      <c r="B17" s="307">
        <v>34197</v>
      </c>
      <c r="C17" s="23">
        <f t="shared" si="8"/>
        <v>97</v>
      </c>
      <c r="D17" s="145"/>
      <c r="E17" s="437">
        <v>103875</v>
      </c>
      <c r="F17" s="23">
        <f t="shared" si="9"/>
        <v>16</v>
      </c>
      <c r="G17" s="145"/>
      <c r="H17" s="144">
        <v>72</v>
      </c>
      <c r="I17" s="438"/>
      <c r="J17" s="439">
        <v>90</v>
      </c>
      <c r="K17" s="438"/>
      <c r="L17" s="433">
        <f t="shared" si="2"/>
        <v>-18</v>
      </c>
      <c r="M17" s="157"/>
      <c r="N17" s="151">
        <v>209</v>
      </c>
      <c r="O17" s="146"/>
      <c r="P17" s="22">
        <v>230</v>
      </c>
      <c r="Q17" s="146"/>
      <c r="R17" s="144">
        <f t="shared" si="6"/>
        <v>-21</v>
      </c>
      <c r="S17" s="146"/>
      <c r="T17" s="144">
        <v>52</v>
      </c>
      <c r="U17" s="149">
        <v>24</v>
      </c>
      <c r="V17" s="313">
        <v>2</v>
      </c>
      <c r="W17" s="466"/>
      <c r="X17" s="319"/>
    </row>
    <row r="18" spans="1:24" s="15" customFormat="1" ht="18.75" customHeight="1">
      <c r="A18" s="148" t="s">
        <v>11</v>
      </c>
      <c r="B18" s="307">
        <v>34204</v>
      </c>
      <c r="C18" s="23">
        <f t="shared" si="8"/>
        <v>7</v>
      </c>
      <c r="D18" s="145"/>
      <c r="E18" s="437">
        <v>103836</v>
      </c>
      <c r="F18" s="23">
        <f t="shared" si="9"/>
        <v>-39</v>
      </c>
      <c r="G18" s="145"/>
      <c r="H18" s="144">
        <v>74</v>
      </c>
      <c r="I18" s="438"/>
      <c r="J18" s="439">
        <v>76</v>
      </c>
      <c r="K18" s="438"/>
      <c r="L18" s="433">
        <f t="shared" si="2"/>
        <v>-2</v>
      </c>
      <c r="M18" s="157"/>
      <c r="N18" s="151">
        <v>195</v>
      </c>
      <c r="O18" s="146"/>
      <c r="P18" s="22">
        <v>171</v>
      </c>
      <c r="Q18" s="146"/>
      <c r="R18" s="144">
        <f t="shared" si="6"/>
        <v>24</v>
      </c>
      <c r="S18" s="146"/>
      <c r="T18" s="144">
        <v>37</v>
      </c>
      <c r="U18" s="149">
        <v>16</v>
      </c>
      <c r="V18" s="313">
        <v>3</v>
      </c>
      <c r="W18" s="466"/>
      <c r="X18" s="319"/>
    </row>
    <row r="19" spans="1:24" s="15" customFormat="1" ht="18.75" customHeight="1">
      <c r="A19" s="148" t="s">
        <v>12</v>
      </c>
      <c r="B19" s="307">
        <v>34212</v>
      </c>
      <c r="C19" s="23">
        <f t="shared" si="8"/>
        <v>8</v>
      </c>
      <c r="D19" s="145"/>
      <c r="E19" s="437">
        <v>103858</v>
      </c>
      <c r="F19" s="23">
        <f t="shared" si="9"/>
        <v>22</v>
      </c>
      <c r="G19" s="145"/>
      <c r="H19" s="144">
        <v>93</v>
      </c>
      <c r="I19" s="438"/>
      <c r="J19" s="439">
        <v>80</v>
      </c>
      <c r="K19" s="438"/>
      <c r="L19" s="433">
        <f t="shared" si="2"/>
        <v>13</v>
      </c>
      <c r="M19" s="157"/>
      <c r="N19" s="151">
        <v>189</v>
      </c>
      <c r="O19" s="146"/>
      <c r="P19" s="22">
        <v>163</v>
      </c>
      <c r="Q19" s="146"/>
      <c r="R19" s="144">
        <f t="shared" si="6"/>
        <v>26</v>
      </c>
      <c r="S19" s="146"/>
      <c r="T19" s="144">
        <v>43</v>
      </c>
      <c r="U19" s="149">
        <v>18</v>
      </c>
      <c r="V19" s="313">
        <v>4</v>
      </c>
      <c r="W19" s="466"/>
      <c r="X19" s="319"/>
    </row>
    <row r="20" spans="1:24" s="15" customFormat="1" ht="18.75" customHeight="1">
      <c r="A20" s="148" t="s">
        <v>13</v>
      </c>
      <c r="B20" s="307">
        <v>34267</v>
      </c>
      <c r="C20" s="23">
        <f t="shared" si="8"/>
        <v>55</v>
      </c>
      <c r="D20" s="145"/>
      <c r="E20" s="437">
        <v>103897</v>
      </c>
      <c r="F20" s="23">
        <f t="shared" si="9"/>
        <v>39</v>
      </c>
      <c r="G20" s="145"/>
      <c r="H20" s="144">
        <v>63</v>
      </c>
      <c r="I20" s="438"/>
      <c r="J20" s="439">
        <v>72</v>
      </c>
      <c r="K20" s="438"/>
      <c r="L20" s="433">
        <f t="shared" si="2"/>
        <v>-9</v>
      </c>
      <c r="M20" s="157"/>
      <c r="N20" s="151">
        <v>205</v>
      </c>
      <c r="O20" s="146"/>
      <c r="P20" s="22">
        <v>175</v>
      </c>
      <c r="Q20" s="146"/>
      <c r="R20" s="144">
        <f t="shared" si="6"/>
        <v>30</v>
      </c>
      <c r="S20" s="146"/>
      <c r="T20" s="144">
        <v>30</v>
      </c>
      <c r="U20" s="149">
        <v>14</v>
      </c>
      <c r="V20" s="313">
        <v>2</v>
      </c>
      <c r="W20" s="466"/>
      <c r="X20" s="319"/>
    </row>
    <row r="21" spans="1:24" s="15" customFormat="1" ht="18.75" customHeight="1">
      <c r="A21" s="148" t="s">
        <v>14</v>
      </c>
      <c r="B21" s="307">
        <v>34306</v>
      </c>
      <c r="C21" s="23">
        <f t="shared" si="8"/>
        <v>39</v>
      </c>
      <c r="D21" s="145"/>
      <c r="E21" s="437">
        <v>103918</v>
      </c>
      <c r="F21" s="23">
        <f t="shared" si="9"/>
        <v>21</v>
      </c>
      <c r="G21" s="145"/>
      <c r="H21" s="144">
        <v>61</v>
      </c>
      <c r="I21" s="438"/>
      <c r="J21" s="439">
        <v>83</v>
      </c>
      <c r="K21" s="438"/>
      <c r="L21" s="433">
        <f t="shared" si="2"/>
        <v>-22</v>
      </c>
      <c r="M21" s="157"/>
      <c r="N21" s="151">
        <v>157</v>
      </c>
      <c r="O21" s="146"/>
      <c r="P21" s="22">
        <v>186</v>
      </c>
      <c r="Q21" s="146"/>
      <c r="R21" s="144">
        <f t="shared" si="6"/>
        <v>-29</v>
      </c>
      <c r="S21" s="146"/>
      <c r="T21" s="144">
        <v>26</v>
      </c>
      <c r="U21" s="149">
        <v>15</v>
      </c>
      <c r="V21" s="313">
        <v>2</v>
      </c>
      <c r="W21" s="466"/>
      <c r="X21" s="319"/>
    </row>
    <row r="22" spans="1:25" s="15" customFormat="1" ht="18.75" customHeight="1">
      <c r="A22" s="148" t="s">
        <v>15</v>
      </c>
      <c r="B22" s="307">
        <v>34336</v>
      </c>
      <c r="C22" s="23">
        <f t="shared" si="8"/>
        <v>30</v>
      </c>
      <c r="D22" s="145"/>
      <c r="E22" s="437">
        <v>103867</v>
      </c>
      <c r="F22" s="23">
        <f t="shared" si="9"/>
        <v>-51</v>
      </c>
      <c r="G22" s="145"/>
      <c r="H22" s="144">
        <v>74</v>
      </c>
      <c r="I22" s="438"/>
      <c r="J22" s="439">
        <v>89</v>
      </c>
      <c r="K22" s="438"/>
      <c r="L22" s="433">
        <f t="shared" si="2"/>
        <v>-15</v>
      </c>
      <c r="M22" s="157"/>
      <c r="N22" s="151">
        <v>203</v>
      </c>
      <c r="O22" s="146"/>
      <c r="P22" s="22">
        <v>209</v>
      </c>
      <c r="Q22" s="146"/>
      <c r="R22" s="144">
        <f t="shared" si="6"/>
        <v>-6</v>
      </c>
      <c r="S22" s="146"/>
      <c r="T22" s="144">
        <v>51</v>
      </c>
      <c r="U22" s="149">
        <v>21</v>
      </c>
      <c r="V22" s="313">
        <v>1</v>
      </c>
      <c r="W22" s="466"/>
      <c r="X22" s="440"/>
      <c r="Y22" s="441"/>
    </row>
    <row r="23" spans="1:25" s="15" customFormat="1" ht="18.75" customHeight="1">
      <c r="A23" s="148" t="s">
        <v>16</v>
      </c>
      <c r="B23" s="442">
        <v>34385</v>
      </c>
      <c r="C23" s="23">
        <f t="shared" si="8"/>
        <v>49</v>
      </c>
      <c r="D23" s="145"/>
      <c r="E23" s="437">
        <v>103846</v>
      </c>
      <c r="F23" s="23">
        <f t="shared" si="9"/>
        <v>-21</v>
      </c>
      <c r="G23" s="145"/>
      <c r="H23" s="144">
        <v>77</v>
      </c>
      <c r="I23" s="438"/>
      <c r="J23" s="443">
        <v>80</v>
      </c>
      <c r="K23" s="438"/>
      <c r="L23" s="433">
        <f t="shared" si="2"/>
        <v>-3</v>
      </c>
      <c r="M23" s="157"/>
      <c r="N23" s="151">
        <v>172</v>
      </c>
      <c r="O23" s="146"/>
      <c r="P23" s="22">
        <v>216</v>
      </c>
      <c r="Q23" s="146"/>
      <c r="R23" s="144">
        <f t="shared" si="6"/>
        <v>-44</v>
      </c>
      <c r="S23" s="146"/>
      <c r="T23" s="144">
        <v>54</v>
      </c>
      <c r="U23" s="149">
        <v>19</v>
      </c>
      <c r="V23" s="313">
        <v>4</v>
      </c>
      <c r="W23" s="466"/>
      <c r="X23" s="440"/>
      <c r="Y23" s="441"/>
    </row>
    <row r="24" spans="1:24" s="15" customFormat="1" ht="18.75" customHeight="1">
      <c r="A24" s="142" t="s">
        <v>17</v>
      </c>
      <c r="B24" s="444">
        <v>34405</v>
      </c>
      <c r="C24" s="445">
        <f t="shared" si="8"/>
        <v>20</v>
      </c>
      <c r="D24" s="446"/>
      <c r="E24" s="447">
        <v>103799</v>
      </c>
      <c r="F24" s="445">
        <f t="shared" si="9"/>
        <v>-47</v>
      </c>
      <c r="G24" s="446"/>
      <c r="H24" s="448">
        <v>74</v>
      </c>
      <c r="I24" s="449"/>
      <c r="J24" s="450">
        <v>100</v>
      </c>
      <c r="K24" s="449"/>
      <c r="L24" s="448">
        <f t="shared" si="2"/>
        <v>-26</v>
      </c>
      <c r="M24" s="451"/>
      <c r="N24" s="452">
        <v>177</v>
      </c>
      <c r="O24" s="453"/>
      <c r="P24" s="454">
        <v>194</v>
      </c>
      <c r="Q24" s="453"/>
      <c r="R24" s="448">
        <f t="shared" si="6"/>
        <v>-17</v>
      </c>
      <c r="S24" s="453"/>
      <c r="T24" s="448">
        <v>48</v>
      </c>
      <c r="U24" s="455">
        <v>20</v>
      </c>
      <c r="V24" s="456">
        <v>2</v>
      </c>
      <c r="W24" s="466"/>
      <c r="X24" s="319"/>
    </row>
    <row r="25" spans="1:24" s="16" customFormat="1" ht="11.25" customHeight="1">
      <c r="A25" s="16" t="s">
        <v>280</v>
      </c>
      <c r="B25" s="308"/>
      <c r="E25" s="299"/>
      <c r="H25" s="299"/>
      <c r="J25" s="311"/>
      <c r="N25" s="299"/>
      <c r="O25" s="17"/>
      <c r="P25" s="299"/>
      <c r="T25" s="299"/>
      <c r="U25" s="299"/>
      <c r="X25" s="320"/>
    </row>
    <row r="26" spans="1:24" s="16" customFormat="1" ht="11.25" customHeight="1">
      <c r="A26" s="16" t="s">
        <v>289</v>
      </c>
      <c r="B26" s="308"/>
      <c r="E26" s="299"/>
      <c r="H26" s="299"/>
      <c r="J26" s="311"/>
      <c r="N26" s="299"/>
      <c r="O26" s="17"/>
      <c r="P26" s="299"/>
      <c r="R26" s="18"/>
      <c r="T26" s="299"/>
      <c r="U26" s="299"/>
      <c r="X26" s="320"/>
    </row>
    <row r="27" spans="1:24" s="16" customFormat="1" ht="11.25" customHeight="1">
      <c r="A27" s="16" t="s">
        <v>290</v>
      </c>
      <c r="B27" s="308"/>
      <c r="E27" s="299"/>
      <c r="H27" s="299"/>
      <c r="J27" s="311"/>
      <c r="N27" s="299"/>
      <c r="O27" s="17"/>
      <c r="P27" s="299"/>
      <c r="T27" s="299"/>
      <c r="U27" s="299"/>
      <c r="X27" s="320"/>
    </row>
    <row r="28" spans="1:24" s="16" customFormat="1" ht="11.25" customHeight="1">
      <c r="A28" s="16" t="s">
        <v>341</v>
      </c>
      <c r="B28" s="308"/>
      <c r="E28" s="299"/>
      <c r="H28" s="299"/>
      <c r="J28" s="311"/>
      <c r="N28" s="299"/>
      <c r="O28" s="177"/>
      <c r="P28" s="299"/>
      <c r="T28" s="299"/>
      <c r="U28" s="299"/>
      <c r="X28" s="320"/>
    </row>
    <row r="29" spans="1:24" s="16" customFormat="1" ht="11.25" customHeight="1">
      <c r="A29" s="16" t="s">
        <v>285</v>
      </c>
      <c r="B29" s="308"/>
      <c r="E29" s="299"/>
      <c r="H29" s="299"/>
      <c r="J29" s="311"/>
      <c r="N29" s="299"/>
      <c r="O29" s="17"/>
      <c r="P29" s="299"/>
      <c r="T29" s="299"/>
      <c r="U29" s="299"/>
      <c r="X29" s="320"/>
    </row>
  </sheetData>
  <mergeCells count="16">
    <mergeCell ref="A1:O1"/>
    <mergeCell ref="T4:T6"/>
    <mergeCell ref="U4:U6"/>
    <mergeCell ref="S3:V3"/>
    <mergeCell ref="V4:V6"/>
    <mergeCell ref="A4:A6"/>
    <mergeCell ref="N5:O5"/>
    <mergeCell ref="P5:Q5"/>
    <mergeCell ref="R5:S5"/>
    <mergeCell ref="N4:S4"/>
    <mergeCell ref="B4:D5"/>
    <mergeCell ref="E4:G5"/>
    <mergeCell ref="H5:I5"/>
    <mergeCell ref="H4:M4"/>
    <mergeCell ref="J5:K5"/>
    <mergeCell ref="L5:M5"/>
  </mergeCells>
  <printOptions/>
  <pageMargins left="0.59" right="0.31" top="0.77" bottom="1" header="0.37" footer="0.51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A1" sqref="A1:J1"/>
    </sheetView>
  </sheetViews>
  <sheetFormatPr defaultColWidth="9.00390625" defaultRowHeight="13.5"/>
  <cols>
    <col min="1" max="1" width="9.375" style="4" customWidth="1"/>
    <col min="2" max="10" width="8.625" style="4" customWidth="1"/>
    <col min="11" max="22" width="7.25390625" style="4" customWidth="1"/>
    <col min="23" max="16384" width="9.00390625" style="4" customWidth="1"/>
  </cols>
  <sheetData>
    <row r="1" spans="1:22" s="1" customFormat="1" ht="21.75" customHeight="1">
      <c r="A1" s="649" t="s">
        <v>584</v>
      </c>
      <c r="B1" s="649"/>
      <c r="C1" s="649"/>
      <c r="D1" s="649"/>
      <c r="E1" s="649"/>
      <c r="F1" s="649"/>
      <c r="G1" s="649"/>
      <c r="H1" s="649"/>
      <c r="I1" s="649"/>
      <c r="J1" s="649"/>
      <c r="K1" s="650" t="s">
        <v>291</v>
      </c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</row>
    <row r="2" spans="1:22" s="2" customFormat="1" ht="15" customHeight="1">
      <c r="A2" s="2" t="s">
        <v>691</v>
      </c>
      <c r="V2" s="3" t="s">
        <v>485</v>
      </c>
    </row>
    <row r="3" spans="1:22" s="21" customFormat="1" ht="15" customHeight="1">
      <c r="A3" s="651" t="s">
        <v>292</v>
      </c>
      <c r="B3" s="652" t="s">
        <v>293</v>
      </c>
      <c r="C3" s="652"/>
      <c r="D3" s="652"/>
      <c r="E3" s="652"/>
      <c r="F3" s="652"/>
      <c r="G3" s="652"/>
      <c r="H3" s="652"/>
      <c r="I3" s="652"/>
      <c r="J3" s="637"/>
      <c r="K3" s="651" t="s">
        <v>294</v>
      </c>
      <c r="L3" s="652"/>
      <c r="M3" s="652"/>
      <c r="N3" s="652"/>
      <c r="O3" s="652"/>
      <c r="P3" s="652"/>
      <c r="Q3" s="652"/>
      <c r="R3" s="652"/>
      <c r="S3" s="652"/>
      <c r="T3" s="652" t="s">
        <v>295</v>
      </c>
      <c r="U3" s="652"/>
      <c r="V3" s="637"/>
    </row>
    <row r="4" spans="1:22" s="21" customFormat="1" ht="15" customHeight="1">
      <c r="A4" s="651"/>
      <c r="B4" s="652" t="s">
        <v>296</v>
      </c>
      <c r="C4" s="652"/>
      <c r="D4" s="652"/>
      <c r="E4" s="652" t="s">
        <v>297</v>
      </c>
      <c r="F4" s="652"/>
      <c r="G4" s="652"/>
      <c r="H4" s="652" t="s">
        <v>298</v>
      </c>
      <c r="I4" s="652"/>
      <c r="J4" s="637"/>
      <c r="K4" s="651" t="s">
        <v>299</v>
      </c>
      <c r="L4" s="652"/>
      <c r="M4" s="652"/>
      <c r="N4" s="652" t="s">
        <v>300</v>
      </c>
      <c r="O4" s="652"/>
      <c r="P4" s="652"/>
      <c r="Q4" s="652" t="s">
        <v>301</v>
      </c>
      <c r="R4" s="652"/>
      <c r="S4" s="652"/>
      <c r="T4" s="652"/>
      <c r="U4" s="652"/>
      <c r="V4" s="637"/>
    </row>
    <row r="5" spans="1:22" s="21" customFormat="1" ht="15" customHeight="1">
      <c r="A5" s="651"/>
      <c r="B5" s="51" t="s">
        <v>251</v>
      </c>
      <c r="C5" s="51" t="s">
        <v>258</v>
      </c>
      <c r="D5" s="51" t="s">
        <v>259</v>
      </c>
      <c r="E5" s="51" t="s">
        <v>251</v>
      </c>
      <c r="F5" s="51" t="s">
        <v>258</v>
      </c>
      <c r="G5" s="51" t="s">
        <v>259</v>
      </c>
      <c r="H5" s="51" t="s">
        <v>251</v>
      </c>
      <c r="I5" s="51" t="s">
        <v>258</v>
      </c>
      <c r="J5" s="183" t="s">
        <v>259</v>
      </c>
      <c r="K5" s="50" t="s">
        <v>251</v>
      </c>
      <c r="L5" s="51" t="s">
        <v>258</v>
      </c>
      <c r="M5" s="51" t="s">
        <v>259</v>
      </c>
      <c r="N5" s="51" t="s">
        <v>251</v>
      </c>
      <c r="O5" s="51" t="s">
        <v>258</v>
      </c>
      <c r="P5" s="51" t="s">
        <v>259</v>
      </c>
      <c r="Q5" s="51" t="s">
        <v>251</v>
      </c>
      <c r="R5" s="51" t="s">
        <v>258</v>
      </c>
      <c r="S5" s="51" t="s">
        <v>259</v>
      </c>
      <c r="T5" s="51" t="s">
        <v>251</v>
      </c>
      <c r="U5" s="51" t="s">
        <v>258</v>
      </c>
      <c r="V5" s="183" t="s">
        <v>259</v>
      </c>
    </row>
    <row r="6" spans="1:22" s="473" customFormat="1" ht="15" customHeight="1">
      <c r="A6" s="468" t="s">
        <v>346</v>
      </c>
      <c r="B6" s="469">
        <f>C6+D6</f>
        <v>856</v>
      </c>
      <c r="C6" s="469">
        <v>415</v>
      </c>
      <c r="D6" s="469">
        <v>441</v>
      </c>
      <c r="E6" s="469">
        <f>F6+G6</f>
        <v>999</v>
      </c>
      <c r="F6" s="469">
        <v>536</v>
      </c>
      <c r="G6" s="469">
        <v>463</v>
      </c>
      <c r="H6" s="470">
        <f>I6+J6</f>
        <v>-143</v>
      </c>
      <c r="I6" s="470">
        <v>-121</v>
      </c>
      <c r="J6" s="481">
        <v>-22</v>
      </c>
      <c r="K6" s="471">
        <f>L6+M6</f>
        <v>2686</v>
      </c>
      <c r="L6" s="470">
        <v>1360</v>
      </c>
      <c r="M6" s="470">
        <v>1326</v>
      </c>
      <c r="N6" s="470">
        <f>O6+P6</f>
        <v>2814</v>
      </c>
      <c r="O6" s="470">
        <v>1478</v>
      </c>
      <c r="P6" s="470">
        <v>1336</v>
      </c>
      <c r="Q6" s="472">
        <f>R6+S6</f>
        <v>-128</v>
      </c>
      <c r="R6" s="472">
        <v>-118</v>
      </c>
      <c r="S6" s="472">
        <v>-10</v>
      </c>
      <c r="T6" s="472">
        <f>U6+V6</f>
        <v>-271</v>
      </c>
      <c r="U6" s="472">
        <v>-239</v>
      </c>
      <c r="V6" s="480">
        <v>-32</v>
      </c>
    </row>
    <row r="7" spans="1:22" s="426" customFormat="1" ht="15" customHeight="1">
      <c r="A7" s="247">
        <v>18</v>
      </c>
      <c r="B7" s="248">
        <f>SUM(B8:B21)</f>
        <v>865</v>
      </c>
      <c r="C7" s="248">
        <f aca="true" t="shared" si="0" ref="C7:N7">SUM(C8:C21)</f>
        <v>456</v>
      </c>
      <c r="D7" s="248">
        <f t="shared" si="0"/>
        <v>409</v>
      </c>
      <c r="E7" s="248">
        <f t="shared" si="0"/>
        <v>1043</v>
      </c>
      <c r="F7" s="248">
        <f t="shared" si="0"/>
        <v>570</v>
      </c>
      <c r="G7" s="248">
        <f t="shared" si="0"/>
        <v>473</v>
      </c>
      <c r="H7" s="474">
        <f t="shared" si="0"/>
        <v>-178</v>
      </c>
      <c r="I7" s="474">
        <f t="shared" si="0"/>
        <v>-114</v>
      </c>
      <c r="J7" s="475">
        <f t="shared" si="0"/>
        <v>-64</v>
      </c>
      <c r="K7" s="476">
        <f t="shared" si="0"/>
        <v>2606</v>
      </c>
      <c r="L7" s="477">
        <f t="shared" si="0"/>
        <v>1357</v>
      </c>
      <c r="M7" s="477">
        <f t="shared" si="0"/>
        <v>1249</v>
      </c>
      <c r="N7" s="477">
        <f t="shared" si="0"/>
        <v>2743</v>
      </c>
      <c r="O7" s="477">
        <f aca="true" t="shared" si="1" ref="O7:V7">SUM(O8:O21)</f>
        <v>1387</v>
      </c>
      <c r="P7" s="477">
        <f t="shared" si="1"/>
        <v>1356</v>
      </c>
      <c r="Q7" s="478">
        <f t="shared" si="1"/>
        <v>-137</v>
      </c>
      <c r="R7" s="478">
        <f t="shared" si="1"/>
        <v>-30</v>
      </c>
      <c r="S7" s="478">
        <f t="shared" si="1"/>
        <v>-107</v>
      </c>
      <c r="T7" s="478">
        <f t="shared" si="1"/>
        <v>-315</v>
      </c>
      <c r="U7" s="478">
        <f t="shared" si="1"/>
        <v>-144</v>
      </c>
      <c r="V7" s="479">
        <f t="shared" si="1"/>
        <v>-171</v>
      </c>
    </row>
    <row r="8" spans="1:22" s="426" customFormat="1" ht="15" customHeight="1">
      <c r="A8" s="188" t="s">
        <v>302</v>
      </c>
      <c r="B8" s="60">
        <f aca="true" t="shared" si="2" ref="B8:B21">SUM(C8:D8)</f>
        <v>191</v>
      </c>
      <c r="C8" s="60">
        <v>103</v>
      </c>
      <c r="D8" s="60">
        <v>88</v>
      </c>
      <c r="E8" s="60">
        <f aca="true" t="shared" si="3" ref="E8:E21">SUM(F8:G8)</f>
        <v>230</v>
      </c>
      <c r="F8" s="60">
        <v>138</v>
      </c>
      <c r="G8" s="60">
        <v>92</v>
      </c>
      <c r="H8" s="85">
        <f aca="true" t="shared" si="4" ref="H8:H21">B8-E8</f>
        <v>-39</v>
      </c>
      <c r="I8" s="85">
        <f aca="true" t="shared" si="5" ref="I8:I21">C8-F8</f>
        <v>-35</v>
      </c>
      <c r="J8" s="179">
        <f aca="true" t="shared" si="6" ref="J8:J21">D8-G8</f>
        <v>-4</v>
      </c>
      <c r="K8" s="123">
        <f aca="true" t="shared" si="7" ref="K8:K17">SUM(L8:M8)</f>
        <v>663</v>
      </c>
      <c r="L8" s="60">
        <v>340</v>
      </c>
      <c r="M8" s="60">
        <v>323</v>
      </c>
      <c r="N8" s="60">
        <f aca="true" t="shared" si="8" ref="N8:N21">SUM(O8:P8)</f>
        <v>622</v>
      </c>
      <c r="O8" s="60">
        <v>299</v>
      </c>
      <c r="P8" s="60">
        <v>323</v>
      </c>
      <c r="Q8" s="85">
        <f aca="true" t="shared" si="9" ref="Q8:Q21">K8-N8</f>
        <v>41</v>
      </c>
      <c r="R8" s="85">
        <f aca="true" t="shared" si="10" ref="R8:S17">L8-O8</f>
        <v>41</v>
      </c>
      <c r="S8" s="85">
        <f t="shared" si="10"/>
        <v>0</v>
      </c>
      <c r="T8" s="85">
        <f aca="true" t="shared" si="11" ref="T8:T21">H8+Q8</f>
        <v>2</v>
      </c>
      <c r="U8" s="85">
        <f aca="true" t="shared" si="12" ref="U8:U21">I8+R8</f>
        <v>6</v>
      </c>
      <c r="V8" s="179">
        <f aca="true" t="shared" si="13" ref="V8:V21">J8+S8</f>
        <v>-4</v>
      </c>
    </row>
    <row r="9" spans="1:22" s="21" customFormat="1" ht="15" customHeight="1">
      <c r="A9" s="188" t="s">
        <v>303</v>
      </c>
      <c r="B9" s="60">
        <f t="shared" si="2"/>
        <v>125</v>
      </c>
      <c r="C9" s="60">
        <v>73</v>
      </c>
      <c r="D9" s="60">
        <v>52</v>
      </c>
      <c r="E9" s="60">
        <f t="shared" si="3"/>
        <v>145</v>
      </c>
      <c r="F9" s="60">
        <v>78</v>
      </c>
      <c r="G9" s="60">
        <v>67</v>
      </c>
      <c r="H9" s="85">
        <f t="shared" si="4"/>
        <v>-20</v>
      </c>
      <c r="I9" s="85">
        <f t="shared" si="5"/>
        <v>-5</v>
      </c>
      <c r="J9" s="179">
        <f t="shared" si="6"/>
        <v>-15</v>
      </c>
      <c r="K9" s="123">
        <f t="shared" si="7"/>
        <v>370</v>
      </c>
      <c r="L9" s="60">
        <v>209</v>
      </c>
      <c r="M9" s="60">
        <v>161</v>
      </c>
      <c r="N9" s="60">
        <f t="shared" si="8"/>
        <v>315</v>
      </c>
      <c r="O9" s="60">
        <v>177</v>
      </c>
      <c r="P9" s="60">
        <v>138</v>
      </c>
      <c r="Q9" s="85">
        <f t="shared" si="9"/>
        <v>55</v>
      </c>
      <c r="R9" s="85">
        <f t="shared" si="10"/>
        <v>32</v>
      </c>
      <c r="S9" s="85">
        <f t="shared" si="10"/>
        <v>23</v>
      </c>
      <c r="T9" s="85">
        <f t="shared" si="11"/>
        <v>35</v>
      </c>
      <c r="U9" s="85">
        <f t="shared" si="12"/>
        <v>27</v>
      </c>
      <c r="V9" s="179">
        <f t="shared" si="13"/>
        <v>8</v>
      </c>
    </row>
    <row r="10" spans="1:22" s="21" customFormat="1" ht="15" customHeight="1">
      <c r="A10" s="188" t="s">
        <v>304</v>
      </c>
      <c r="B10" s="60">
        <f t="shared" si="2"/>
        <v>18</v>
      </c>
      <c r="C10" s="60">
        <v>5</v>
      </c>
      <c r="D10" s="60">
        <v>13</v>
      </c>
      <c r="E10" s="60">
        <f t="shared" si="3"/>
        <v>41</v>
      </c>
      <c r="F10" s="60">
        <v>26</v>
      </c>
      <c r="G10" s="60">
        <v>15</v>
      </c>
      <c r="H10" s="85">
        <f t="shared" si="4"/>
        <v>-23</v>
      </c>
      <c r="I10" s="85">
        <f t="shared" si="5"/>
        <v>-21</v>
      </c>
      <c r="J10" s="179">
        <f t="shared" si="6"/>
        <v>-2</v>
      </c>
      <c r="K10" s="123">
        <f t="shared" si="7"/>
        <v>63</v>
      </c>
      <c r="L10" s="60">
        <v>34</v>
      </c>
      <c r="M10" s="60">
        <v>29</v>
      </c>
      <c r="N10" s="60">
        <f t="shared" si="8"/>
        <v>98</v>
      </c>
      <c r="O10" s="60">
        <v>51</v>
      </c>
      <c r="P10" s="60">
        <v>47</v>
      </c>
      <c r="Q10" s="85">
        <f t="shared" si="9"/>
        <v>-35</v>
      </c>
      <c r="R10" s="85">
        <f t="shared" si="10"/>
        <v>-17</v>
      </c>
      <c r="S10" s="85">
        <f t="shared" si="10"/>
        <v>-18</v>
      </c>
      <c r="T10" s="85">
        <f t="shared" si="11"/>
        <v>-58</v>
      </c>
      <c r="U10" s="85">
        <f t="shared" si="12"/>
        <v>-38</v>
      </c>
      <c r="V10" s="179">
        <f t="shared" si="13"/>
        <v>-20</v>
      </c>
    </row>
    <row r="11" spans="1:23" s="21" customFormat="1" ht="15" customHeight="1">
      <c r="A11" s="188" t="s">
        <v>305</v>
      </c>
      <c r="B11" s="60">
        <f t="shared" si="2"/>
        <v>116</v>
      </c>
      <c r="C11" s="60">
        <v>59</v>
      </c>
      <c r="D11" s="60">
        <v>57</v>
      </c>
      <c r="E11" s="60">
        <f t="shared" si="3"/>
        <v>110</v>
      </c>
      <c r="F11" s="60">
        <v>66</v>
      </c>
      <c r="G11" s="60">
        <v>44</v>
      </c>
      <c r="H11" s="85">
        <f t="shared" si="4"/>
        <v>6</v>
      </c>
      <c r="I11" s="85">
        <f t="shared" si="5"/>
        <v>-7</v>
      </c>
      <c r="J11" s="179">
        <f t="shared" si="6"/>
        <v>13</v>
      </c>
      <c r="K11" s="123">
        <f t="shared" si="7"/>
        <v>243</v>
      </c>
      <c r="L11" s="60">
        <v>121</v>
      </c>
      <c r="M11" s="60">
        <v>122</v>
      </c>
      <c r="N11" s="60">
        <f t="shared" si="8"/>
        <v>286</v>
      </c>
      <c r="O11" s="60">
        <v>146</v>
      </c>
      <c r="P11" s="60">
        <v>140</v>
      </c>
      <c r="Q11" s="85">
        <f t="shared" si="9"/>
        <v>-43</v>
      </c>
      <c r="R11" s="85">
        <f t="shared" si="10"/>
        <v>-25</v>
      </c>
      <c r="S11" s="85">
        <f t="shared" si="10"/>
        <v>-18</v>
      </c>
      <c r="T11" s="85">
        <f t="shared" si="11"/>
        <v>-37</v>
      </c>
      <c r="U11" s="85">
        <f t="shared" si="12"/>
        <v>-32</v>
      </c>
      <c r="V11" s="179">
        <f t="shared" si="13"/>
        <v>-5</v>
      </c>
      <c r="W11" s="187"/>
    </row>
    <row r="12" spans="1:23" s="21" customFormat="1" ht="15" customHeight="1">
      <c r="A12" s="188" t="s">
        <v>306</v>
      </c>
      <c r="B12" s="60">
        <f t="shared" si="2"/>
        <v>14</v>
      </c>
      <c r="C12" s="60">
        <v>2</v>
      </c>
      <c r="D12" s="60">
        <v>12</v>
      </c>
      <c r="E12" s="60">
        <f t="shared" si="3"/>
        <v>29</v>
      </c>
      <c r="F12" s="60">
        <v>16</v>
      </c>
      <c r="G12" s="60">
        <v>13</v>
      </c>
      <c r="H12" s="85">
        <f t="shared" si="4"/>
        <v>-15</v>
      </c>
      <c r="I12" s="85">
        <f t="shared" si="5"/>
        <v>-14</v>
      </c>
      <c r="J12" s="179">
        <f t="shared" si="6"/>
        <v>-1</v>
      </c>
      <c r="K12" s="123">
        <f t="shared" si="7"/>
        <v>27</v>
      </c>
      <c r="L12" s="60">
        <v>10</v>
      </c>
      <c r="M12" s="60">
        <v>17</v>
      </c>
      <c r="N12" s="60">
        <f t="shared" si="8"/>
        <v>48</v>
      </c>
      <c r="O12" s="60">
        <v>17</v>
      </c>
      <c r="P12" s="60">
        <v>31</v>
      </c>
      <c r="Q12" s="85">
        <f t="shared" si="9"/>
        <v>-21</v>
      </c>
      <c r="R12" s="85">
        <f t="shared" si="10"/>
        <v>-7</v>
      </c>
      <c r="S12" s="85">
        <f t="shared" si="10"/>
        <v>-14</v>
      </c>
      <c r="T12" s="85">
        <f t="shared" si="11"/>
        <v>-36</v>
      </c>
      <c r="U12" s="85">
        <f t="shared" si="12"/>
        <v>-21</v>
      </c>
      <c r="V12" s="179">
        <f t="shared" si="13"/>
        <v>-15</v>
      </c>
      <c r="W12" s="187"/>
    </row>
    <row r="13" spans="1:23" s="21" customFormat="1" ht="15" customHeight="1">
      <c r="A13" s="188" t="s">
        <v>307</v>
      </c>
      <c r="B13" s="60">
        <f t="shared" si="2"/>
        <v>3</v>
      </c>
      <c r="C13" s="60">
        <v>0</v>
      </c>
      <c r="D13" s="60">
        <v>3</v>
      </c>
      <c r="E13" s="60">
        <f t="shared" si="3"/>
        <v>25</v>
      </c>
      <c r="F13" s="60">
        <v>9</v>
      </c>
      <c r="G13" s="60">
        <v>16</v>
      </c>
      <c r="H13" s="85">
        <f t="shared" si="4"/>
        <v>-22</v>
      </c>
      <c r="I13" s="85">
        <f t="shared" si="5"/>
        <v>-9</v>
      </c>
      <c r="J13" s="179">
        <f t="shared" si="6"/>
        <v>-13</v>
      </c>
      <c r="K13" s="123">
        <f t="shared" si="7"/>
        <v>23</v>
      </c>
      <c r="L13" s="60">
        <v>11</v>
      </c>
      <c r="M13" s="60">
        <v>12</v>
      </c>
      <c r="N13" s="60">
        <f t="shared" si="8"/>
        <v>30</v>
      </c>
      <c r="O13" s="60">
        <v>17</v>
      </c>
      <c r="P13" s="60">
        <v>13</v>
      </c>
      <c r="Q13" s="85">
        <f t="shared" si="9"/>
        <v>-7</v>
      </c>
      <c r="R13" s="85">
        <f t="shared" si="10"/>
        <v>-6</v>
      </c>
      <c r="S13" s="85">
        <f t="shared" si="10"/>
        <v>-1</v>
      </c>
      <c r="T13" s="85">
        <f t="shared" si="11"/>
        <v>-29</v>
      </c>
      <c r="U13" s="85">
        <f t="shared" si="12"/>
        <v>-15</v>
      </c>
      <c r="V13" s="179">
        <f t="shared" si="13"/>
        <v>-14</v>
      </c>
      <c r="W13" s="187"/>
    </row>
    <row r="14" spans="1:23" s="21" customFormat="1" ht="15" customHeight="1">
      <c r="A14" s="188" t="s">
        <v>308</v>
      </c>
      <c r="B14" s="60">
        <f t="shared" si="2"/>
        <v>13</v>
      </c>
      <c r="C14" s="60">
        <v>3</v>
      </c>
      <c r="D14" s="60">
        <v>10</v>
      </c>
      <c r="E14" s="60">
        <f t="shared" si="3"/>
        <v>31</v>
      </c>
      <c r="F14" s="60">
        <v>18</v>
      </c>
      <c r="G14" s="60">
        <v>13</v>
      </c>
      <c r="H14" s="85">
        <f t="shared" si="4"/>
        <v>-18</v>
      </c>
      <c r="I14" s="85">
        <f t="shared" si="5"/>
        <v>-15</v>
      </c>
      <c r="J14" s="179">
        <f t="shared" si="6"/>
        <v>-3</v>
      </c>
      <c r="K14" s="123">
        <f t="shared" si="7"/>
        <v>35</v>
      </c>
      <c r="L14" s="60">
        <v>22</v>
      </c>
      <c r="M14" s="60">
        <v>13</v>
      </c>
      <c r="N14" s="60">
        <f t="shared" si="8"/>
        <v>46</v>
      </c>
      <c r="O14" s="60">
        <v>26</v>
      </c>
      <c r="P14" s="60">
        <v>20</v>
      </c>
      <c r="Q14" s="85">
        <f t="shared" si="9"/>
        <v>-11</v>
      </c>
      <c r="R14" s="85">
        <f t="shared" si="10"/>
        <v>-4</v>
      </c>
      <c r="S14" s="85">
        <f t="shared" si="10"/>
        <v>-7</v>
      </c>
      <c r="T14" s="85">
        <f t="shared" si="11"/>
        <v>-29</v>
      </c>
      <c r="U14" s="85">
        <f t="shared" si="12"/>
        <v>-19</v>
      </c>
      <c r="V14" s="179">
        <f t="shared" si="13"/>
        <v>-10</v>
      </c>
      <c r="W14" s="187"/>
    </row>
    <row r="15" spans="1:23" s="21" customFormat="1" ht="15" customHeight="1">
      <c r="A15" s="188" t="s">
        <v>309</v>
      </c>
      <c r="B15" s="60">
        <f t="shared" si="2"/>
        <v>289</v>
      </c>
      <c r="C15" s="60">
        <v>151</v>
      </c>
      <c r="D15" s="60">
        <v>138</v>
      </c>
      <c r="E15" s="60">
        <f t="shared" si="3"/>
        <v>184</v>
      </c>
      <c r="F15" s="60">
        <v>93</v>
      </c>
      <c r="G15" s="60">
        <v>91</v>
      </c>
      <c r="H15" s="85">
        <f t="shared" si="4"/>
        <v>105</v>
      </c>
      <c r="I15" s="85">
        <f t="shared" si="5"/>
        <v>58</v>
      </c>
      <c r="J15" s="179">
        <f t="shared" si="6"/>
        <v>47</v>
      </c>
      <c r="K15" s="123">
        <f t="shared" si="7"/>
        <v>866</v>
      </c>
      <c r="L15" s="60">
        <v>466</v>
      </c>
      <c r="M15" s="60">
        <v>400</v>
      </c>
      <c r="N15" s="60">
        <f t="shared" si="8"/>
        <v>893</v>
      </c>
      <c r="O15" s="60">
        <v>462</v>
      </c>
      <c r="P15" s="60">
        <v>431</v>
      </c>
      <c r="Q15" s="85">
        <f t="shared" si="9"/>
        <v>-27</v>
      </c>
      <c r="R15" s="85">
        <f t="shared" si="10"/>
        <v>4</v>
      </c>
      <c r="S15" s="85">
        <f t="shared" si="10"/>
        <v>-31</v>
      </c>
      <c r="T15" s="85">
        <f t="shared" si="11"/>
        <v>78</v>
      </c>
      <c r="U15" s="85">
        <f t="shared" si="12"/>
        <v>62</v>
      </c>
      <c r="V15" s="179">
        <f t="shared" si="13"/>
        <v>16</v>
      </c>
      <c r="W15" s="187"/>
    </row>
    <row r="16" spans="1:22" s="21" customFormat="1" ht="15" customHeight="1">
      <c r="A16" s="188" t="s">
        <v>310</v>
      </c>
      <c r="B16" s="60">
        <f t="shared" si="2"/>
        <v>26</v>
      </c>
      <c r="C16" s="60">
        <v>13</v>
      </c>
      <c r="D16" s="60">
        <v>13</v>
      </c>
      <c r="E16" s="60">
        <f t="shared" si="3"/>
        <v>40</v>
      </c>
      <c r="F16" s="60">
        <v>25</v>
      </c>
      <c r="G16" s="60">
        <v>15</v>
      </c>
      <c r="H16" s="85">
        <f t="shared" si="4"/>
        <v>-14</v>
      </c>
      <c r="I16" s="85">
        <f t="shared" si="5"/>
        <v>-12</v>
      </c>
      <c r="J16" s="179">
        <f t="shared" si="6"/>
        <v>-2</v>
      </c>
      <c r="K16" s="123">
        <f t="shared" si="7"/>
        <v>51</v>
      </c>
      <c r="L16" s="60">
        <v>20</v>
      </c>
      <c r="M16" s="60">
        <v>31</v>
      </c>
      <c r="N16" s="60">
        <f t="shared" si="8"/>
        <v>74</v>
      </c>
      <c r="O16" s="60">
        <v>29</v>
      </c>
      <c r="P16" s="60">
        <v>45</v>
      </c>
      <c r="Q16" s="85">
        <f t="shared" si="9"/>
        <v>-23</v>
      </c>
      <c r="R16" s="85">
        <f t="shared" si="10"/>
        <v>-9</v>
      </c>
      <c r="S16" s="85">
        <f t="shared" si="10"/>
        <v>-14</v>
      </c>
      <c r="T16" s="85">
        <f t="shared" si="11"/>
        <v>-37</v>
      </c>
      <c r="U16" s="85">
        <f t="shared" si="12"/>
        <v>-21</v>
      </c>
      <c r="V16" s="179">
        <f t="shared" si="13"/>
        <v>-16</v>
      </c>
    </row>
    <row r="17" spans="1:22" s="21" customFormat="1" ht="15" customHeight="1">
      <c r="A17" s="188" t="s">
        <v>311</v>
      </c>
      <c r="B17" s="60">
        <f t="shared" si="2"/>
        <v>27</v>
      </c>
      <c r="C17" s="60">
        <v>23</v>
      </c>
      <c r="D17" s="60">
        <v>4</v>
      </c>
      <c r="E17" s="60">
        <f t="shared" si="3"/>
        <v>67</v>
      </c>
      <c r="F17" s="60">
        <v>34</v>
      </c>
      <c r="G17" s="60">
        <v>33</v>
      </c>
      <c r="H17" s="85">
        <f t="shared" si="4"/>
        <v>-40</v>
      </c>
      <c r="I17" s="85">
        <f t="shared" si="5"/>
        <v>-11</v>
      </c>
      <c r="J17" s="179">
        <f t="shared" si="6"/>
        <v>-29</v>
      </c>
      <c r="K17" s="123">
        <f t="shared" si="7"/>
        <v>77</v>
      </c>
      <c r="L17" s="60">
        <v>38</v>
      </c>
      <c r="M17" s="60">
        <v>39</v>
      </c>
      <c r="N17" s="60">
        <f t="shared" si="8"/>
        <v>88</v>
      </c>
      <c r="O17" s="60">
        <v>38</v>
      </c>
      <c r="P17" s="60">
        <v>50</v>
      </c>
      <c r="Q17" s="85">
        <f t="shared" si="9"/>
        <v>-11</v>
      </c>
      <c r="R17" s="85">
        <f t="shared" si="10"/>
        <v>0</v>
      </c>
      <c r="S17" s="85">
        <f t="shared" si="10"/>
        <v>-11</v>
      </c>
      <c r="T17" s="85">
        <f t="shared" si="11"/>
        <v>-51</v>
      </c>
      <c r="U17" s="85">
        <f t="shared" si="12"/>
        <v>-11</v>
      </c>
      <c r="V17" s="179">
        <f t="shared" si="13"/>
        <v>-40</v>
      </c>
    </row>
    <row r="18" spans="1:23" s="21" customFormat="1" ht="15" customHeight="1">
      <c r="A18" s="188" t="s">
        <v>587</v>
      </c>
      <c r="B18" s="60">
        <f t="shared" si="2"/>
        <v>15</v>
      </c>
      <c r="C18" s="60">
        <v>9</v>
      </c>
      <c r="D18" s="60">
        <v>6</v>
      </c>
      <c r="E18" s="60">
        <f t="shared" si="3"/>
        <v>50</v>
      </c>
      <c r="F18" s="60">
        <v>19</v>
      </c>
      <c r="G18" s="60">
        <v>31</v>
      </c>
      <c r="H18" s="85">
        <f t="shared" si="4"/>
        <v>-35</v>
      </c>
      <c r="I18" s="85">
        <f t="shared" si="5"/>
        <v>-10</v>
      </c>
      <c r="J18" s="179">
        <f t="shared" si="6"/>
        <v>-25</v>
      </c>
      <c r="K18" s="123">
        <f>SUM(L18:M18)</f>
        <v>45</v>
      </c>
      <c r="L18" s="60">
        <v>17</v>
      </c>
      <c r="M18" s="60">
        <v>28</v>
      </c>
      <c r="N18" s="60">
        <f t="shared" si="8"/>
        <v>71</v>
      </c>
      <c r="O18" s="60">
        <v>35</v>
      </c>
      <c r="P18" s="60">
        <v>36</v>
      </c>
      <c r="Q18" s="85">
        <f t="shared" si="9"/>
        <v>-26</v>
      </c>
      <c r="R18" s="85">
        <f aca="true" t="shared" si="14" ref="R18:S21">L18-O18</f>
        <v>-18</v>
      </c>
      <c r="S18" s="85">
        <f t="shared" si="14"/>
        <v>-8</v>
      </c>
      <c r="T18" s="85">
        <f t="shared" si="11"/>
        <v>-61</v>
      </c>
      <c r="U18" s="85">
        <f t="shared" si="12"/>
        <v>-28</v>
      </c>
      <c r="V18" s="179">
        <f t="shared" si="13"/>
        <v>-33</v>
      </c>
      <c r="W18" s="187"/>
    </row>
    <row r="19" spans="1:23" s="21" customFormat="1" ht="15" customHeight="1">
      <c r="A19" s="188" t="s">
        <v>588</v>
      </c>
      <c r="B19" s="60">
        <f t="shared" si="2"/>
        <v>10</v>
      </c>
      <c r="C19" s="60">
        <v>6</v>
      </c>
      <c r="D19" s="60">
        <v>4</v>
      </c>
      <c r="E19" s="60">
        <f t="shared" si="3"/>
        <v>26</v>
      </c>
      <c r="F19" s="60">
        <v>14</v>
      </c>
      <c r="G19" s="60">
        <v>12</v>
      </c>
      <c r="H19" s="85">
        <f t="shared" si="4"/>
        <v>-16</v>
      </c>
      <c r="I19" s="85">
        <f t="shared" si="5"/>
        <v>-8</v>
      </c>
      <c r="J19" s="179">
        <f t="shared" si="6"/>
        <v>-8</v>
      </c>
      <c r="K19" s="123">
        <f>SUM(L19:M19)</f>
        <v>23</v>
      </c>
      <c r="L19" s="60">
        <v>11</v>
      </c>
      <c r="M19" s="60">
        <v>12</v>
      </c>
      <c r="N19" s="60">
        <f t="shared" si="8"/>
        <v>31</v>
      </c>
      <c r="O19" s="60">
        <v>17</v>
      </c>
      <c r="P19" s="60">
        <v>14</v>
      </c>
      <c r="Q19" s="85">
        <f t="shared" si="9"/>
        <v>-8</v>
      </c>
      <c r="R19" s="85">
        <f t="shared" si="14"/>
        <v>-6</v>
      </c>
      <c r="S19" s="85">
        <f t="shared" si="14"/>
        <v>-2</v>
      </c>
      <c r="T19" s="85">
        <f t="shared" si="11"/>
        <v>-24</v>
      </c>
      <c r="U19" s="85">
        <f t="shared" si="12"/>
        <v>-14</v>
      </c>
      <c r="V19" s="179">
        <f t="shared" si="13"/>
        <v>-10</v>
      </c>
      <c r="W19" s="187"/>
    </row>
    <row r="20" spans="1:23" s="21" customFormat="1" ht="15" customHeight="1">
      <c r="A20" s="188" t="s">
        <v>589</v>
      </c>
      <c r="B20" s="60">
        <f t="shared" si="2"/>
        <v>2</v>
      </c>
      <c r="C20" s="60">
        <v>2</v>
      </c>
      <c r="D20" s="60">
        <v>0</v>
      </c>
      <c r="E20" s="60">
        <f t="shared" si="3"/>
        <v>29</v>
      </c>
      <c r="F20" s="60">
        <v>17</v>
      </c>
      <c r="G20" s="60">
        <v>12</v>
      </c>
      <c r="H20" s="85">
        <f t="shared" si="4"/>
        <v>-27</v>
      </c>
      <c r="I20" s="85">
        <f t="shared" si="5"/>
        <v>-15</v>
      </c>
      <c r="J20" s="179">
        <f t="shared" si="6"/>
        <v>-12</v>
      </c>
      <c r="K20" s="123">
        <f>SUM(L20:M20)</f>
        <v>48</v>
      </c>
      <c r="L20" s="60">
        <v>28</v>
      </c>
      <c r="M20" s="60">
        <v>20</v>
      </c>
      <c r="N20" s="60">
        <f t="shared" si="8"/>
        <v>54</v>
      </c>
      <c r="O20" s="60">
        <v>27</v>
      </c>
      <c r="P20" s="60">
        <v>27</v>
      </c>
      <c r="Q20" s="85">
        <f t="shared" si="9"/>
        <v>-6</v>
      </c>
      <c r="R20" s="85">
        <f t="shared" si="14"/>
        <v>1</v>
      </c>
      <c r="S20" s="85">
        <f t="shared" si="14"/>
        <v>-7</v>
      </c>
      <c r="T20" s="85">
        <f t="shared" si="11"/>
        <v>-33</v>
      </c>
      <c r="U20" s="85">
        <f t="shared" si="12"/>
        <v>-14</v>
      </c>
      <c r="V20" s="179">
        <f t="shared" si="13"/>
        <v>-19</v>
      </c>
      <c r="W20" s="187"/>
    </row>
    <row r="21" spans="1:23" s="21" customFormat="1" ht="15" customHeight="1">
      <c r="A21" s="324" t="s">
        <v>590</v>
      </c>
      <c r="B21" s="126">
        <f t="shared" si="2"/>
        <v>16</v>
      </c>
      <c r="C21" s="126">
        <v>7</v>
      </c>
      <c r="D21" s="126">
        <v>9</v>
      </c>
      <c r="E21" s="126">
        <f t="shared" si="3"/>
        <v>36</v>
      </c>
      <c r="F21" s="126">
        <v>17</v>
      </c>
      <c r="G21" s="126">
        <v>19</v>
      </c>
      <c r="H21" s="86">
        <f t="shared" si="4"/>
        <v>-20</v>
      </c>
      <c r="I21" s="86">
        <f t="shared" si="5"/>
        <v>-10</v>
      </c>
      <c r="J21" s="427">
        <f t="shared" si="6"/>
        <v>-10</v>
      </c>
      <c r="K21" s="127">
        <f>SUM(L21:M21)</f>
        <v>72</v>
      </c>
      <c r="L21" s="126">
        <v>30</v>
      </c>
      <c r="M21" s="126">
        <v>42</v>
      </c>
      <c r="N21" s="126">
        <f t="shared" si="8"/>
        <v>87</v>
      </c>
      <c r="O21" s="126">
        <v>46</v>
      </c>
      <c r="P21" s="126">
        <v>41</v>
      </c>
      <c r="Q21" s="86">
        <f t="shared" si="9"/>
        <v>-15</v>
      </c>
      <c r="R21" s="86">
        <f t="shared" si="14"/>
        <v>-16</v>
      </c>
      <c r="S21" s="86">
        <f t="shared" si="14"/>
        <v>1</v>
      </c>
      <c r="T21" s="86">
        <f t="shared" si="11"/>
        <v>-35</v>
      </c>
      <c r="U21" s="86">
        <f t="shared" si="12"/>
        <v>-26</v>
      </c>
      <c r="V21" s="427">
        <f t="shared" si="13"/>
        <v>-9</v>
      </c>
      <c r="W21" s="187"/>
    </row>
    <row r="22" s="21" customFormat="1" ht="17.25" customHeight="1">
      <c r="A22" s="16" t="s">
        <v>434</v>
      </c>
    </row>
    <row r="51" ht="12">
      <c r="O51" s="173"/>
    </row>
  </sheetData>
  <mergeCells count="12">
    <mergeCell ref="N4:P4"/>
    <mergeCell ref="T3:V4"/>
    <mergeCell ref="B3:J3"/>
    <mergeCell ref="K3:S3"/>
    <mergeCell ref="A1:J1"/>
    <mergeCell ref="K1:V1"/>
    <mergeCell ref="A3:A5"/>
    <mergeCell ref="H4:J4"/>
    <mergeCell ref="Q4:S4"/>
    <mergeCell ref="B4:D4"/>
    <mergeCell ref="E4:G4"/>
    <mergeCell ref="K4:M4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50390625" style="113" customWidth="1"/>
    <col min="2" max="2" width="10.625" style="113" customWidth="1"/>
    <col min="3" max="7" width="8.625" style="113" customWidth="1"/>
    <col min="8" max="8" width="4.00390625" style="113" customWidth="1"/>
    <col min="9" max="9" width="3.50390625" style="113" customWidth="1"/>
    <col min="10" max="10" width="10.625" style="113" customWidth="1"/>
    <col min="11" max="15" width="8.625" style="113" customWidth="1"/>
    <col min="16" max="16" width="5.875" style="113" customWidth="1"/>
    <col min="17" max="17" width="10.625" style="113" customWidth="1"/>
    <col min="18" max="18" width="9.00390625" style="113" customWidth="1"/>
    <col min="19" max="19" width="9.125" style="113" customWidth="1"/>
    <col min="20" max="22" width="8.625" style="113" customWidth="1"/>
    <col min="23" max="23" width="4.00390625" style="113" customWidth="1"/>
    <col min="24" max="24" width="4.50390625" style="113" customWidth="1"/>
    <col min="25" max="25" width="10.625" style="113" customWidth="1"/>
    <col min="26" max="26" width="8.625" style="113" customWidth="1"/>
    <col min="27" max="27" width="8.625" style="334" customWidth="1"/>
    <col min="28" max="30" width="8.625" style="113" customWidth="1"/>
    <col min="31" max="16384" width="8.00390625" style="113" customWidth="1"/>
  </cols>
  <sheetData>
    <row r="1" spans="7:22" s="91" customFormat="1" ht="21" customHeight="1">
      <c r="G1" s="705" t="s">
        <v>585</v>
      </c>
      <c r="H1" s="705"/>
      <c r="I1" s="705"/>
      <c r="J1" s="705"/>
      <c r="K1" s="705"/>
      <c r="L1" s="705"/>
      <c r="M1" s="705"/>
      <c r="O1" s="289"/>
      <c r="P1" s="705" t="s">
        <v>486</v>
      </c>
      <c r="Q1" s="705"/>
      <c r="R1" s="705"/>
      <c r="S1" s="705"/>
      <c r="T1" s="705"/>
      <c r="U1" s="705"/>
      <c r="V1" s="570"/>
    </row>
    <row r="2" spans="1:2" ht="21" customHeight="1">
      <c r="A2" s="763" t="s">
        <v>693</v>
      </c>
      <c r="B2" s="763"/>
    </row>
    <row r="3" spans="1:30" ht="18" customHeight="1">
      <c r="A3" s="749" t="s">
        <v>312</v>
      </c>
      <c r="B3" s="750"/>
      <c r="C3" s="755" t="s">
        <v>313</v>
      </c>
      <c r="D3" s="755"/>
      <c r="E3" s="755" t="s">
        <v>314</v>
      </c>
      <c r="F3" s="755" t="s">
        <v>315</v>
      </c>
      <c r="G3" s="751" t="s">
        <v>316</v>
      </c>
      <c r="H3" s="359"/>
      <c r="I3" s="749" t="s">
        <v>312</v>
      </c>
      <c r="J3" s="750"/>
      <c r="K3" s="755" t="s">
        <v>313</v>
      </c>
      <c r="L3" s="755"/>
      <c r="M3" s="755" t="s">
        <v>314</v>
      </c>
      <c r="N3" s="755" t="s">
        <v>315</v>
      </c>
      <c r="O3" s="751" t="s">
        <v>316</v>
      </c>
      <c r="P3" s="749" t="s">
        <v>312</v>
      </c>
      <c r="Q3" s="750"/>
      <c r="R3" s="755" t="s">
        <v>313</v>
      </c>
      <c r="S3" s="755"/>
      <c r="T3" s="755" t="s">
        <v>314</v>
      </c>
      <c r="U3" s="755" t="s">
        <v>315</v>
      </c>
      <c r="V3" s="751" t="s">
        <v>316</v>
      </c>
      <c r="W3" s="359"/>
      <c r="X3" s="749" t="s">
        <v>312</v>
      </c>
      <c r="Y3" s="750"/>
      <c r="Z3" s="755" t="s">
        <v>313</v>
      </c>
      <c r="AA3" s="755"/>
      <c r="AB3" s="755" t="s">
        <v>314</v>
      </c>
      <c r="AC3" s="755" t="s">
        <v>315</v>
      </c>
      <c r="AD3" s="751" t="s">
        <v>316</v>
      </c>
    </row>
    <row r="4" spans="1:30" ht="36">
      <c r="A4" s="749"/>
      <c r="B4" s="750"/>
      <c r="C4" s="98" t="s">
        <v>487</v>
      </c>
      <c r="D4" s="98" t="s">
        <v>488</v>
      </c>
      <c r="E4" s="755"/>
      <c r="F4" s="755"/>
      <c r="G4" s="751"/>
      <c r="H4" s="359"/>
      <c r="I4" s="749"/>
      <c r="J4" s="750"/>
      <c r="K4" s="98" t="s">
        <v>487</v>
      </c>
      <c r="L4" s="98" t="s">
        <v>488</v>
      </c>
      <c r="M4" s="755"/>
      <c r="N4" s="755"/>
      <c r="O4" s="751"/>
      <c r="P4" s="749"/>
      <c r="Q4" s="750"/>
      <c r="R4" s="98" t="s">
        <v>487</v>
      </c>
      <c r="S4" s="98" t="s">
        <v>488</v>
      </c>
      <c r="T4" s="755"/>
      <c r="U4" s="755"/>
      <c r="V4" s="751"/>
      <c r="W4" s="359"/>
      <c r="X4" s="749"/>
      <c r="Y4" s="750"/>
      <c r="Z4" s="98" t="s">
        <v>487</v>
      </c>
      <c r="AA4" s="98" t="s">
        <v>488</v>
      </c>
      <c r="AB4" s="755"/>
      <c r="AC4" s="755"/>
      <c r="AD4" s="751"/>
    </row>
    <row r="5" spans="1:30" ht="18" customHeight="1">
      <c r="A5" s="358">
        <v>1</v>
      </c>
      <c r="B5" s="360" t="s">
        <v>317</v>
      </c>
      <c r="C5" s="330">
        <v>562</v>
      </c>
      <c r="D5" s="330">
        <v>597</v>
      </c>
      <c r="E5" s="361">
        <f aca="true" t="shared" si="0" ref="E5:E43">C5-D5</f>
        <v>-35</v>
      </c>
      <c r="F5" s="362">
        <f>E5/D5%</f>
        <v>-5.8626465661641545</v>
      </c>
      <c r="G5" s="363">
        <f>E5/$AB$24%</f>
        <v>3.1503150315031503</v>
      </c>
      <c r="H5" s="364"/>
      <c r="I5" s="358">
        <v>1</v>
      </c>
      <c r="J5" s="365" t="s">
        <v>90</v>
      </c>
      <c r="K5" s="330">
        <v>1692</v>
      </c>
      <c r="L5" s="330">
        <v>1601</v>
      </c>
      <c r="M5" s="361">
        <f aca="true" t="shared" si="1" ref="M5:M45">K5-L5</f>
        <v>91</v>
      </c>
      <c r="N5" s="362">
        <f>M5/L5%</f>
        <v>5.683947532792004</v>
      </c>
      <c r="O5" s="364">
        <f>M5/$AB$24%</f>
        <v>-8.190819081908192</v>
      </c>
      <c r="P5" s="358">
        <v>1</v>
      </c>
      <c r="Q5" s="365" t="s">
        <v>123</v>
      </c>
      <c r="R5" s="330">
        <v>2292</v>
      </c>
      <c r="S5" s="330">
        <v>2250</v>
      </c>
      <c r="T5" s="361">
        <f aca="true" t="shared" si="2" ref="T5:T17">R5-S5</f>
        <v>42</v>
      </c>
      <c r="U5" s="362">
        <f aca="true" t="shared" si="3" ref="U5:U10">T5/S5%</f>
        <v>1.8666666666666667</v>
      </c>
      <c r="V5" s="363">
        <f>T5/$AB$24%</f>
        <v>-3.780378037803781</v>
      </c>
      <c r="W5" s="364"/>
      <c r="X5" s="113">
        <v>1</v>
      </c>
      <c r="Y5" s="366" t="s">
        <v>360</v>
      </c>
      <c r="Z5" s="367">
        <v>2808</v>
      </c>
      <c r="AA5" s="367">
        <v>2976</v>
      </c>
      <c r="AB5" s="361">
        <f aca="true" t="shared" si="4" ref="AB5:AB24">Z5-AA5</f>
        <v>-168</v>
      </c>
      <c r="AC5" s="362">
        <f aca="true" t="shared" si="5" ref="AC5:AC24">AB5/AA5%</f>
        <v>-5.64516129032258</v>
      </c>
      <c r="AD5" s="363">
        <f>AB5/$AB$24%</f>
        <v>15.121512151215123</v>
      </c>
    </row>
    <row r="6" spans="1:30" ht="18" customHeight="1">
      <c r="A6" s="358">
        <v>2</v>
      </c>
      <c r="B6" s="360" t="s">
        <v>318</v>
      </c>
      <c r="C6" s="330">
        <v>1034</v>
      </c>
      <c r="D6" s="330">
        <v>971</v>
      </c>
      <c r="E6" s="361">
        <f t="shared" si="0"/>
        <v>63</v>
      </c>
      <c r="F6" s="362">
        <f>E6/D6%</f>
        <v>6.488156539649845</v>
      </c>
      <c r="G6" s="363">
        <f aca="true" t="shared" si="6" ref="G6:G47">E6/$AB$24%</f>
        <v>-5.6705670567056705</v>
      </c>
      <c r="H6" s="364"/>
      <c r="I6" s="358">
        <v>2</v>
      </c>
      <c r="J6" s="365" t="s">
        <v>94</v>
      </c>
      <c r="K6" s="330">
        <v>838</v>
      </c>
      <c r="L6" s="330">
        <v>896</v>
      </c>
      <c r="M6" s="361">
        <f t="shared" si="1"/>
        <v>-58</v>
      </c>
      <c r="N6" s="362">
        <f aca="true" t="shared" si="7" ref="N6:N45">M6/L6%</f>
        <v>-6.473214285714285</v>
      </c>
      <c r="O6" s="364">
        <f aca="true" t="shared" si="8" ref="O6:O45">M6/$AB$24%</f>
        <v>5.2205220522052205</v>
      </c>
      <c r="P6" s="358">
        <v>2</v>
      </c>
      <c r="Q6" s="365" t="s">
        <v>497</v>
      </c>
      <c r="R6" s="330">
        <v>2620</v>
      </c>
      <c r="S6" s="330">
        <v>2796</v>
      </c>
      <c r="T6" s="361">
        <f t="shared" si="2"/>
        <v>-176</v>
      </c>
      <c r="U6" s="362">
        <f t="shared" si="3"/>
        <v>-6.294706723891273</v>
      </c>
      <c r="V6" s="363">
        <f aca="true" t="shared" si="9" ref="V6:V51">T6/$AB$24%</f>
        <v>15.841584158415843</v>
      </c>
      <c r="W6" s="364"/>
      <c r="X6" s="113">
        <v>2</v>
      </c>
      <c r="Y6" s="366" t="s">
        <v>361</v>
      </c>
      <c r="Z6" s="367">
        <v>379</v>
      </c>
      <c r="AA6" s="367">
        <v>438</v>
      </c>
      <c r="AB6" s="361">
        <f t="shared" si="4"/>
        <v>-59</v>
      </c>
      <c r="AC6" s="362">
        <f t="shared" si="5"/>
        <v>-13.470319634703197</v>
      </c>
      <c r="AD6" s="363">
        <f aca="true" t="shared" si="10" ref="AD6:AD20">AB6/$AB$24%</f>
        <v>5.3105310531053105</v>
      </c>
    </row>
    <row r="7" spans="1:30" ht="18" customHeight="1">
      <c r="A7" s="358">
        <v>3</v>
      </c>
      <c r="B7" s="365" t="s">
        <v>58</v>
      </c>
      <c r="C7" s="330">
        <v>780</v>
      </c>
      <c r="D7" s="330">
        <v>785</v>
      </c>
      <c r="E7" s="361">
        <f t="shared" si="0"/>
        <v>-5</v>
      </c>
      <c r="F7" s="362">
        <f aca="true" t="shared" si="11" ref="F7:F43">E7/D7%</f>
        <v>-0.6369426751592357</v>
      </c>
      <c r="G7" s="363">
        <f t="shared" si="6"/>
        <v>0.45004500450045004</v>
      </c>
      <c r="H7" s="364"/>
      <c r="I7" s="358">
        <v>3</v>
      </c>
      <c r="J7" s="365" t="s">
        <v>98</v>
      </c>
      <c r="K7" s="330">
        <v>74</v>
      </c>
      <c r="L7" s="330">
        <v>72</v>
      </c>
      <c r="M7" s="361">
        <f t="shared" si="1"/>
        <v>2</v>
      </c>
      <c r="N7" s="362">
        <f t="shared" si="7"/>
        <v>2.7777777777777777</v>
      </c>
      <c r="O7" s="364">
        <f t="shared" si="8"/>
        <v>-0.18001800180018002</v>
      </c>
      <c r="P7" s="358">
        <v>3</v>
      </c>
      <c r="Q7" s="365" t="s">
        <v>130</v>
      </c>
      <c r="R7" s="330">
        <v>787</v>
      </c>
      <c r="S7" s="330">
        <v>779</v>
      </c>
      <c r="T7" s="361">
        <f t="shared" si="2"/>
        <v>8</v>
      </c>
      <c r="U7" s="362">
        <f t="shared" si="3"/>
        <v>1.0269576379974326</v>
      </c>
      <c r="V7" s="363">
        <f t="shared" si="9"/>
        <v>-0.7200720072007201</v>
      </c>
      <c r="W7" s="364"/>
      <c r="X7" s="113">
        <v>3</v>
      </c>
      <c r="Y7" s="366" t="s">
        <v>362</v>
      </c>
      <c r="Z7" s="367">
        <v>322</v>
      </c>
      <c r="AA7" s="367">
        <v>385</v>
      </c>
      <c r="AB7" s="361">
        <f t="shared" si="4"/>
        <v>-63</v>
      </c>
      <c r="AC7" s="362">
        <f t="shared" si="5"/>
        <v>-16.363636363636363</v>
      </c>
      <c r="AD7" s="363">
        <f t="shared" si="10"/>
        <v>5.6705670567056705</v>
      </c>
    </row>
    <row r="8" spans="1:30" ht="18" customHeight="1">
      <c r="A8" s="358">
        <v>4</v>
      </c>
      <c r="B8" s="365" t="s">
        <v>62</v>
      </c>
      <c r="C8" s="330">
        <v>473</v>
      </c>
      <c r="D8" s="330">
        <v>512</v>
      </c>
      <c r="E8" s="361">
        <f t="shared" si="0"/>
        <v>-39</v>
      </c>
      <c r="F8" s="362">
        <f t="shared" si="11"/>
        <v>-7.6171875</v>
      </c>
      <c r="G8" s="363">
        <f t="shared" si="6"/>
        <v>3.5103510351035103</v>
      </c>
      <c r="H8" s="364"/>
      <c r="I8" s="358">
        <v>4</v>
      </c>
      <c r="J8" s="365" t="s">
        <v>102</v>
      </c>
      <c r="K8" s="330">
        <v>506</v>
      </c>
      <c r="L8" s="330">
        <v>556</v>
      </c>
      <c r="M8" s="361">
        <f t="shared" si="1"/>
        <v>-50</v>
      </c>
      <c r="N8" s="362">
        <f t="shared" si="7"/>
        <v>-8.992805755395684</v>
      </c>
      <c r="O8" s="364">
        <f t="shared" si="8"/>
        <v>4.5004500450045</v>
      </c>
      <c r="P8" s="358">
        <v>4</v>
      </c>
      <c r="Q8" s="365" t="s">
        <v>134</v>
      </c>
      <c r="R8" s="330">
        <v>923</v>
      </c>
      <c r="S8" s="330">
        <v>930</v>
      </c>
      <c r="T8" s="361">
        <f t="shared" si="2"/>
        <v>-7</v>
      </c>
      <c r="U8" s="362">
        <f t="shared" si="3"/>
        <v>-0.7526881720430108</v>
      </c>
      <c r="V8" s="363">
        <f t="shared" si="9"/>
        <v>0.6300630063006301</v>
      </c>
      <c r="W8" s="364"/>
      <c r="X8" s="113">
        <v>4</v>
      </c>
      <c r="Y8" s="366" t="s">
        <v>363</v>
      </c>
      <c r="Z8" s="367">
        <v>72</v>
      </c>
      <c r="AA8" s="367">
        <v>81</v>
      </c>
      <c r="AB8" s="361">
        <f t="shared" si="4"/>
        <v>-9</v>
      </c>
      <c r="AC8" s="362">
        <v>0</v>
      </c>
      <c r="AD8" s="363">
        <f t="shared" si="10"/>
        <v>0.8100810081008101</v>
      </c>
    </row>
    <row r="9" spans="1:30" ht="18" customHeight="1">
      <c r="A9" s="358">
        <v>5</v>
      </c>
      <c r="B9" s="365" t="s">
        <v>66</v>
      </c>
      <c r="C9" s="330">
        <v>445</v>
      </c>
      <c r="D9" s="330">
        <v>432</v>
      </c>
      <c r="E9" s="361">
        <f t="shared" si="0"/>
        <v>13</v>
      </c>
      <c r="F9" s="362">
        <f t="shared" si="11"/>
        <v>3.009259259259259</v>
      </c>
      <c r="G9" s="363">
        <f t="shared" si="6"/>
        <v>-1.17011701170117</v>
      </c>
      <c r="H9" s="364"/>
      <c r="I9" s="358">
        <v>5</v>
      </c>
      <c r="J9" s="365" t="s">
        <v>106</v>
      </c>
      <c r="K9" s="330">
        <v>1803</v>
      </c>
      <c r="L9" s="330">
        <v>1862</v>
      </c>
      <c r="M9" s="361">
        <f t="shared" si="1"/>
        <v>-59</v>
      </c>
      <c r="N9" s="362">
        <f t="shared" si="7"/>
        <v>-3.1686358754027926</v>
      </c>
      <c r="O9" s="364">
        <f t="shared" si="8"/>
        <v>5.3105310531053105</v>
      </c>
      <c r="P9" s="358">
        <v>5</v>
      </c>
      <c r="Q9" s="365" t="s">
        <v>138</v>
      </c>
      <c r="R9" s="330">
        <v>308</v>
      </c>
      <c r="S9" s="330">
        <v>314</v>
      </c>
      <c r="T9" s="361">
        <f t="shared" si="2"/>
        <v>-6</v>
      </c>
      <c r="U9" s="362">
        <f t="shared" si="3"/>
        <v>-1.910828025477707</v>
      </c>
      <c r="V9" s="363">
        <f t="shared" si="9"/>
        <v>0.54005400540054</v>
      </c>
      <c r="W9" s="364"/>
      <c r="X9" s="752" t="s">
        <v>344</v>
      </c>
      <c r="Y9" s="756"/>
      <c r="Z9" s="368">
        <f>SUM(Z5:Z8)</f>
        <v>3581</v>
      </c>
      <c r="AA9" s="368">
        <f>SUM(AA5:AA8)</f>
        <v>3880</v>
      </c>
      <c r="AB9" s="369">
        <f t="shared" si="4"/>
        <v>-299</v>
      </c>
      <c r="AC9" s="370">
        <f t="shared" si="5"/>
        <v>-7.706185567010309</v>
      </c>
      <c r="AD9" s="371">
        <f t="shared" si="10"/>
        <v>26.912691269126913</v>
      </c>
    </row>
    <row r="10" spans="1:30" ht="18" customHeight="1">
      <c r="A10" s="358">
        <v>6</v>
      </c>
      <c r="B10" s="365" t="s">
        <v>189</v>
      </c>
      <c r="C10" s="330">
        <v>912</v>
      </c>
      <c r="D10" s="330">
        <v>904</v>
      </c>
      <c r="E10" s="361">
        <f t="shared" si="0"/>
        <v>8</v>
      </c>
      <c r="F10" s="362">
        <f t="shared" si="11"/>
        <v>0.8849557522123894</v>
      </c>
      <c r="G10" s="363">
        <f t="shared" si="6"/>
        <v>-0.7200720072007201</v>
      </c>
      <c r="H10" s="364"/>
      <c r="I10" s="358">
        <v>6</v>
      </c>
      <c r="J10" s="365" t="s">
        <v>110</v>
      </c>
      <c r="K10" s="330">
        <v>1792</v>
      </c>
      <c r="L10" s="330">
        <v>1778</v>
      </c>
      <c r="M10" s="361">
        <f t="shared" si="1"/>
        <v>14</v>
      </c>
      <c r="N10" s="362">
        <f t="shared" si="7"/>
        <v>0.7874015748031495</v>
      </c>
      <c r="O10" s="364">
        <f t="shared" si="8"/>
        <v>-1.2601260126012601</v>
      </c>
      <c r="P10" s="358">
        <v>6</v>
      </c>
      <c r="Q10" s="365" t="s">
        <v>142</v>
      </c>
      <c r="R10" s="330">
        <v>450</v>
      </c>
      <c r="S10" s="330">
        <v>532</v>
      </c>
      <c r="T10" s="361">
        <f t="shared" si="2"/>
        <v>-82</v>
      </c>
      <c r="U10" s="362">
        <f t="shared" si="3"/>
        <v>-15.413533834586465</v>
      </c>
      <c r="V10" s="363">
        <f t="shared" si="9"/>
        <v>7.380738073807381</v>
      </c>
      <c r="W10" s="364"/>
      <c r="X10" s="113">
        <v>1</v>
      </c>
      <c r="Y10" s="366" t="s">
        <v>364</v>
      </c>
      <c r="Z10" s="367">
        <v>710</v>
      </c>
      <c r="AA10" s="367">
        <v>754</v>
      </c>
      <c r="AB10" s="361">
        <f t="shared" si="4"/>
        <v>-44</v>
      </c>
      <c r="AC10" s="362">
        <f t="shared" si="5"/>
        <v>-5.835543766578249</v>
      </c>
      <c r="AD10" s="363">
        <f t="shared" si="10"/>
        <v>3.960396039603961</v>
      </c>
    </row>
    <row r="11" spans="1:30" ht="18" customHeight="1">
      <c r="A11" s="358">
        <v>7</v>
      </c>
      <c r="B11" s="365" t="s">
        <v>73</v>
      </c>
      <c r="C11" s="330">
        <v>334</v>
      </c>
      <c r="D11" s="330">
        <v>347</v>
      </c>
      <c r="E11" s="361">
        <f t="shared" si="0"/>
        <v>-13</v>
      </c>
      <c r="F11" s="362">
        <f t="shared" si="11"/>
        <v>-3.7463976945244957</v>
      </c>
      <c r="G11" s="363">
        <f t="shared" si="6"/>
        <v>1.17011701170117</v>
      </c>
      <c r="H11" s="364"/>
      <c r="I11" s="358">
        <v>7</v>
      </c>
      <c r="J11" s="365" t="s">
        <v>114</v>
      </c>
      <c r="K11" s="330">
        <v>61</v>
      </c>
      <c r="L11" s="330">
        <v>70</v>
      </c>
      <c r="M11" s="361">
        <f t="shared" si="1"/>
        <v>-9</v>
      </c>
      <c r="N11" s="362">
        <f t="shared" si="7"/>
        <v>-12.857142857142858</v>
      </c>
      <c r="O11" s="364">
        <f t="shared" si="8"/>
        <v>0.8100810081008101</v>
      </c>
      <c r="P11" s="358">
        <v>7</v>
      </c>
      <c r="Q11" s="365" t="s">
        <v>145</v>
      </c>
      <c r="R11" s="330">
        <v>0</v>
      </c>
      <c r="S11" s="330">
        <v>0</v>
      </c>
      <c r="T11" s="361">
        <f t="shared" si="2"/>
        <v>0</v>
      </c>
      <c r="U11" s="361">
        <v>0</v>
      </c>
      <c r="V11" s="363">
        <f t="shared" si="9"/>
        <v>0</v>
      </c>
      <c r="W11" s="364"/>
      <c r="X11" s="113">
        <v>2</v>
      </c>
      <c r="Y11" s="366" t="s">
        <v>365</v>
      </c>
      <c r="Z11" s="367">
        <v>852</v>
      </c>
      <c r="AA11" s="367">
        <v>951</v>
      </c>
      <c r="AB11" s="361">
        <f t="shared" si="4"/>
        <v>-99</v>
      </c>
      <c r="AC11" s="362">
        <f t="shared" si="5"/>
        <v>-10.410094637223976</v>
      </c>
      <c r="AD11" s="363">
        <f t="shared" si="10"/>
        <v>8.910891089108912</v>
      </c>
    </row>
    <row r="12" spans="1:30" ht="18" customHeight="1">
      <c r="A12" s="358">
        <v>8</v>
      </c>
      <c r="B12" s="365" t="s">
        <v>77</v>
      </c>
      <c r="C12" s="330">
        <v>235</v>
      </c>
      <c r="D12" s="330">
        <v>267</v>
      </c>
      <c r="E12" s="361">
        <f t="shared" si="0"/>
        <v>-32</v>
      </c>
      <c r="F12" s="362">
        <f t="shared" si="11"/>
        <v>-11.985018726591761</v>
      </c>
      <c r="G12" s="363">
        <f t="shared" si="6"/>
        <v>2.8802880288028803</v>
      </c>
      <c r="H12" s="364"/>
      <c r="I12" s="358">
        <v>8</v>
      </c>
      <c r="J12" s="365" t="s">
        <v>118</v>
      </c>
      <c r="K12" s="330">
        <v>113</v>
      </c>
      <c r="L12" s="330">
        <v>109</v>
      </c>
      <c r="M12" s="361">
        <f t="shared" si="1"/>
        <v>4</v>
      </c>
      <c r="N12" s="362">
        <f t="shared" si="7"/>
        <v>3.6697247706422016</v>
      </c>
      <c r="O12" s="364">
        <f t="shared" si="8"/>
        <v>-0.36003600360036003</v>
      </c>
      <c r="P12" s="358">
        <v>18</v>
      </c>
      <c r="Q12" s="365" t="s">
        <v>61</v>
      </c>
      <c r="R12" s="330">
        <v>0</v>
      </c>
      <c r="S12" s="330">
        <v>0</v>
      </c>
      <c r="T12" s="361">
        <f t="shared" si="2"/>
        <v>0</v>
      </c>
      <c r="U12" s="361">
        <v>0</v>
      </c>
      <c r="V12" s="363">
        <f t="shared" si="9"/>
        <v>0</v>
      </c>
      <c r="W12" s="364"/>
      <c r="X12" s="113">
        <v>3</v>
      </c>
      <c r="Y12" s="366" t="s">
        <v>366</v>
      </c>
      <c r="Z12" s="367">
        <v>336</v>
      </c>
      <c r="AA12" s="367">
        <v>414</v>
      </c>
      <c r="AB12" s="361">
        <f t="shared" si="4"/>
        <v>-78</v>
      </c>
      <c r="AC12" s="362">
        <f t="shared" si="5"/>
        <v>-18.84057971014493</v>
      </c>
      <c r="AD12" s="363">
        <f t="shared" si="10"/>
        <v>7.020702070207021</v>
      </c>
    </row>
    <row r="13" spans="1:30" ht="18" customHeight="1">
      <c r="A13" s="358">
        <v>9</v>
      </c>
      <c r="B13" s="365" t="s">
        <v>81</v>
      </c>
      <c r="C13" s="330">
        <v>100</v>
      </c>
      <c r="D13" s="330">
        <v>99</v>
      </c>
      <c r="E13" s="361">
        <f t="shared" si="0"/>
        <v>1</v>
      </c>
      <c r="F13" s="362">
        <f t="shared" si="11"/>
        <v>1.0101010101010102</v>
      </c>
      <c r="G13" s="363">
        <f t="shared" si="6"/>
        <v>-0.09000900090009001</v>
      </c>
      <c r="H13" s="364"/>
      <c r="I13" s="358">
        <v>9</v>
      </c>
      <c r="J13" s="365" t="s">
        <v>122</v>
      </c>
      <c r="K13" s="330">
        <v>1127</v>
      </c>
      <c r="L13" s="330">
        <v>984</v>
      </c>
      <c r="M13" s="361">
        <f t="shared" si="1"/>
        <v>143</v>
      </c>
      <c r="N13" s="362">
        <f t="shared" si="7"/>
        <v>14.532520325203253</v>
      </c>
      <c r="O13" s="364">
        <f t="shared" si="8"/>
        <v>-12.871287128712872</v>
      </c>
      <c r="P13" s="358">
        <v>19</v>
      </c>
      <c r="Q13" s="365" t="s">
        <v>65</v>
      </c>
      <c r="R13" s="330">
        <v>607</v>
      </c>
      <c r="S13" s="330">
        <v>590</v>
      </c>
      <c r="T13" s="361">
        <f t="shared" si="2"/>
        <v>17</v>
      </c>
      <c r="U13" s="362">
        <f>T13/S13%</f>
        <v>2.8813559322033897</v>
      </c>
      <c r="V13" s="363">
        <f t="shared" si="9"/>
        <v>-1.5301530153015301</v>
      </c>
      <c r="W13" s="364"/>
      <c r="X13" s="752" t="s">
        <v>398</v>
      </c>
      <c r="Y13" s="753"/>
      <c r="Z13" s="368">
        <f>SUM(Z10:Z12)</f>
        <v>1898</v>
      </c>
      <c r="AA13" s="368">
        <f>SUM(AA10:AA12)</f>
        <v>2119</v>
      </c>
      <c r="AB13" s="369">
        <f t="shared" si="4"/>
        <v>-221</v>
      </c>
      <c r="AC13" s="370">
        <f t="shared" si="5"/>
        <v>-10.429447852760736</v>
      </c>
      <c r="AD13" s="371">
        <f t="shared" si="10"/>
        <v>19.891989198919894</v>
      </c>
    </row>
    <row r="14" spans="1:30" ht="18" customHeight="1">
      <c r="A14" s="358">
        <v>10</v>
      </c>
      <c r="B14" s="365" t="s">
        <v>85</v>
      </c>
      <c r="C14" s="330">
        <v>33</v>
      </c>
      <c r="D14" s="330">
        <v>45</v>
      </c>
      <c r="E14" s="361">
        <f t="shared" si="0"/>
        <v>-12</v>
      </c>
      <c r="F14" s="362">
        <f t="shared" si="11"/>
        <v>-26.666666666666664</v>
      </c>
      <c r="G14" s="363">
        <f t="shared" si="6"/>
        <v>1.08010801080108</v>
      </c>
      <c r="H14" s="364"/>
      <c r="I14" s="358">
        <v>10</v>
      </c>
      <c r="J14" s="365" t="s">
        <v>126</v>
      </c>
      <c r="K14" s="330">
        <v>665</v>
      </c>
      <c r="L14" s="330">
        <v>715</v>
      </c>
      <c r="M14" s="361">
        <f t="shared" si="1"/>
        <v>-50</v>
      </c>
      <c r="N14" s="362">
        <f t="shared" si="7"/>
        <v>-6.9930069930069925</v>
      </c>
      <c r="O14" s="364">
        <f t="shared" si="8"/>
        <v>4.5004500450045</v>
      </c>
      <c r="P14" s="358">
        <v>20</v>
      </c>
      <c r="Q14" s="365" t="s">
        <v>69</v>
      </c>
      <c r="R14" s="330">
        <v>385</v>
      </c>
      <c r="S14" s="330">
        <v>331</v>
      </c>
      <c r="T14" s="361">
        <f t="shared" si="2"/>
        <v>54</v>
      </c>
      <c r="U14" s="362">
        <f>T14/S14%</f>
        <v>16.31419939577039</v>
      </c>
      <c r="V14" s="363">
        <f t="shared" si="9"/>
        <v>-4.86048604860486</v>
      </c>
      <c r="W14" s="364"/>
      <c r="X14" s="113">
        <v>1</v>
      </c>
      <c r="Y14" s="366" t="s">
        <v>367</v>
      </c>
      <c r="Z14" s="367">
        <v>655</v>
      </c>
      <c r="AA14" s="367">
        <v>645</v>
      </c>
      <c r="AB14" s="361">
        <f t="shared" si="4"/>
        <v>10</v>
      </c>
      <c r="AC14" s="362">
        <f>AB14/AA14%</f>
        <v>1.5503875968992247</v>
      </c>
      <c r="AD14" s="363">
        <f t="shared" si="10"/>
        <v>-0.9000900090009001</v>
      </c>
    </row>
    <row r="15" spans="1:32" ht="18" customHeight="1">
      <c r="A15" s="358">
        <v>11</v>
      </c>
      <c r="B15" s="365" t="s">
        <v>89</v>
      </c>
      <c r="C15" s="330">
        <v>22</v>
      </c>
      <c r="D15" s="330">
        <v>25</v>
      </c>
      <c r="E15" s="361">
        <f t="shared" si="0"/>
        <v>-3</v>
      </c>
      <c r="F15" s="362">
        <f t="shared" si="11"/>
        <v>-12</v>
      </c>
      <c r="G15" s="363">
        <f t="shared" si="6"/>
        <v>0.27002700270027</v>
      </c>
      <c r="H15" s="364"/>
      <c r="I15" s="358">
        <v>11</v>
      </c>
      <c r="J15" s="365" t="s">
        <v>129</v>
      </c>
      <c r="K15" s="330">
        <v>5791</v>
      </c>
      <c r="L15" s="330">
        <v>5435</v>
      </c>
      <c r="M15" s="361">
        <f t="shared" si="1"/>
        <v>356</v>
      </c>
      <c r="N15" s="362">
        <f t="shared" si="7"/>
        <v>6.55013799448022</v>
      </c>
      <c r="O15" s="364">
        <f t="shared" si="8"/>
        <v>-32.04320432043205</v>
      </c>
      <c r="P15" s="358">
        <v>21</v>
      </c>
      <c r="Q15" s="365" t="s">
        <v>72</v>
      </c>
      <c r="R15" s="330">
        <v>641</v>
      </c>
      <c r="S15" s="330">
        <v>543</v>
      </c>
      <c r="T15" s="361">
        <f t="shared" si="2"/>
        <v>98</v>
      </c>
      <c r="U15" s="362">
        <f>T15/S15%</f>
        <v>18.047882136279927</v>
      </c>
      <c r="V15" s="363">
        <f t="shared" si="9"/>
        <v>-8.82088208820882</v>
      </c>
      <c r="W15" s="364"/>
      <c r="X15" s="113">
        <v>2</v>
      </c>
      <c r="Y15" s="366" t="s">
        <v>368</v>
      </c>
      <c r="Z15" s="367">
        <v>876</v>
      </c>
      <c r="AA15" s="367">
        <v>1001</v>
      </c>
      <c r="AB15" s="361">
        <f t="shared" si="4"/>
        <v>-125</v>
      </c>
      <c r="AC15" s="362">
        <f>AB15/AA15%</f>
        <v>-12.487512487512488</v>
      </c>
      <c r="AD15" s="363">
        <f t="shared" si="10"/>
        <v>11.251125112511252</v>
      </c>
      <c r="AE15" s="358"/>
      <c r="AF15" s="358"/>
    </row>
    <row r="16" spans="1:32" ht="18" customHeight="1">
      <c r="A16" s="358">
        <v>12</v>
      </c>
      <c r="B16" s="365" t="s">
        <v>93</v>
      </c>
      <c r="C16" s="330">
        <v>374</v>
      </c>
      <c r="D16" s="330">
        <v>291</v>
      </c>
      <c r="E16" s="361">
        <f t="shared" si="0"/>
        <v>83</v>
      </c>
      <c r="F16" s="362">
        <f t="shared" si="11"/>
        <v>28.52233676975945</v>
      </c>
      <c r="G16" s="363">
        <f t="shared" si="6"/>
        <v>-7.470747074707472</v>
      </c>
      <c r="H16" s="364"/>
      <c r="I16" s="754" t="s">
        <v>323</v>
      </c>
      <c r="J16" s="753"/>
      <c r="K16" s="135">
        <f>SUM(K5:K15)</f>
        <v>14462</v>
      </c>
      <c r="L16" s="135">
        <f>SUM(L5:L15)</f>
        <v>14078</v>
      </c>
      <c r="M16" s="369">
        <f t="shared" si="1"/>
        <v>384</v>
      </c>
      <c r="N16" s="370">
        <f t="shared" si="7"/>
        <v>2.727660179002699</v>
      </c>
      <c r="O16" s="383">
        <f t="shared" si="8"/>
        <v>-34.56345634563456</v>
      </c>
      <c r="P16" s="358">
        <v>22</v>
      </c>
      <c r="Q16" s="365" t="s">
        <v>76</v>
      </c>
      <c r="R16" s="330">
        <v>756</v>
      </c>
      <c r="S16" s="330">
        <v>596</v>
      </c>
      <c r="T16" s="361">
        <f t="shared" si="2"/>
        <v>160</v>
      </c>
      <c r="U16" s="362">
        <f>T16/S16%</f>
        <v>26.845637583892618</v>
      </c>
      <c r="V16" s="363">
        <f t="shared" si="9"/>
        <v>-14.401440144014401</v>
      </c>
      <c r="W16" s="364"/>
      <c r="X16" s="752" t="s">
        <v>399</v>
      </c>
      <c r="Y16" s="761"/>
      <c r="Z16" s="368">
        <f>SUM(Z14:Z15)</f>
        <v>1531</v>
      </c>
      <c r="AA16" s="368">
        <f>SUM(AA14:AA15)</f>
        <v>1646</v>
      </c>
      <c r="AB16" s="369">
        <f t="shared" si="4"/>
        <v>-115</v>
      </c>
      <c r="AC16" s="370">
        <f t="shared" si="5"/>
        <v>-6.986634264884568</v>
      </c>
      <c r="AD16" s="371">
        <f t="shared" si="10"/>
        <v>10.351035103510352</v>
      </c>
      <c r="AE16" s="358"/>
      <c r="AF16" s="358"/>
    </row>
    <row r="17" spans="1:32" ht="18" customHeight="1">
      <c r="A17" s="358">
        <v>13</v>
      </c>
      <c r="B17" s="365" t="s">
        <v>97</v>
      </c>
      <c r="C17" s="330">
        <v>110</v>
      </c>
      <c r="D17" s="330">
        <v>90</v>
      </c>
      <c r="E17" s="361">
        <f t="shared" si="0"/>
        <v>20</v>
      </c>
      <c r="F17" s="362">
        <f t="shared" si="11"/>
        <v>22.22222222222222</v>
      </c>
      <c r="G17" s="363">
        <f t="shared" si="6"/>
        <v>-1.8001800180018002</v>
      </c>
      <c r="H17" s="364"/>
      <c r="I17" s="358">
        <v>1</v>
      </c>
      <c r="J17" s="365" t="s">
        <v>137</v>
      </c>
      <c r="K17" s="330">
        <v>455</v>
      </c>
      <c r="L17" s="330">
        <v>493</v>
      </c>
      <c r="M17" s="361">
        <f t="shared" si="1"/>
        <v>-38</v>
      </c>
      <c r="N17" s="362">
        <f t="shared" si="7"/>
        <v>-7.7079107505071</v>
      </c>
      <c r="O17" s="364">
        <f t="shared" si="8"/>
        <v>3.4203420342034203</v>
      </c>
      <c r="P17" s="754" t="s">
        <v>335</v>
      </c>
      <c r="Q17" s="753"/>
      <c r="R17" s="135">
        <f>SUM(R5:R16)</f>
        <v>9769</v>
      </c>
      <c r="S17" s="135">
        <f>SUM(S5:S16)</f>
        <v>9661</v>
      </c>
      <c r="T17" s="369">
        <f t="shared" si="2"/>
        <v>108</v>
      </c>
      <c r="U17" s="370">
        <f>T17/S17%</f>
        <v>1.1178966980643825</v>
      </c>
      <c r="V17" s="371">
        <f t="shared" si="9"/>
        <v>-9.72097209720972</v>
      </c>
      <c r="W17" s="364"/>
      <c r="X17" s="113">
        <v>1</v>
      </c>
      <c r="Y17" s="366" t="s">
        <v>369</v>
      </c>
      <c r="Z17" s="367">
        <v>886</v>
      </c>
      <c r="AA17" s="367">
        <v>937</v>
      </c>
      <c r="AB17" s="361">
        <f t="shared" si="4"/>
        <v>-51</v>
      </c>
      <c r="AC17" s="362">
        <f t="shared" si="5"/>
        <v>-5.44290288153682</v>
      </c>
      <c r="AD17" s="363">
        <f t="shared" si="10"/>
        <v>4.59045904590459</v>
      </c>
      <c r="AE17" s="358"/>
      <c r="AF17" s="358"/>
    </row>
    <row r="18" spans="1:32" ht="18" customHeight="1">
      <c r="A18" s="358">
        <v>14</v>
      </c>
      <c r="B18" s="365" t="s">
        <v>101</v>
      </c>
      <c r="C18" s="330">
        <v>311</v>
      </c>
      <c r="D18" s="330">
        <v>350</v>
      </c>
      <c r="E18" s="361">
        <f t="shared" si="0"/>
        <v>-39</v>
      </c>
      <c r="F18" s="362">
        <f t="shared" si="11"/>
        <v>-11.142857142857142</v>
      </c>
      <c r="G18" s="363">
        <f t="shared" si="6"/>
        <v>3.5103510351035103</v>
      </c>
      <c r="H18" s="364"/>
      <c r="I18" s="358">
        <v>2</v>
      </c>
      <c r="J18" s="365" t="s">
        <v>141</v>
      </c>
      <c r="K18" s="330">
        <v>560</v>
      </c>
      <c r="L18" s="330">
        <v>566</v>
      </c>
      <c r="M18" s="361">
        <f t="shared" si="1"/>
        <v>-6</v>
      </c>
      <c r="N18" s="362">
        <f t="shared" si="7"/>
        <v>-1.0600706713780919</v>
      </c>
      <c r="O18" s="364">
        <f t="shared" si="8"/>
        <v>0.54005400540054</v>
      </c>
      <c r="P18" s="358">
        <v>8</v>
      </c>
      <c r="Q18" s="365" t="s">
        <v>148</v>
      </c>
      <c r="R18" s="330">
        <v>541</v>
      </c>
      <c r="S18" s="330">
        <v>548</v>
      </c>
      <c r="T18" s="361">
        <f aca="true" t="shared" si="12" ref="T18:T27">R18-S18</f>
        <v>-7</v>
      </c>
      <c r="U18" s="362">
        <f aca="true" t="shared" si="13" ref="U18:U27">T18/S18%</f>
        <v>-1.2773722627737225</v>
      </c>
      <c r="V18" s="363">
        <f t="shared" si="9"/>
        <v>0.6300630063006301</v>
      </c>
      <c r="W18" s="364"/>
      <c r="X18" s="113">
        <v>2</v>
      </c>
      <c r="Y18" s="366" t="s">
        <v>370</v>
      </c>
      <c r="Z18" s="367">
        <v>793</v>
      </c>
      <c r="AA18" s="367">
        <v>874</v>
      </c>
      <c r="AB18" s="361">
        <f t="shared" si="4"/>
        <v>-81</v>
      </c>
      <c r="AC18" s="362">
        <f t="shared" si="5"/>
        <v>-9.267734553775744</v>
      </c>
      <c r="AD18" s="363">
        <f t="shared" si="10"/>
        <v>7.290729072907291</v>
      </c>
      <c r="AE18" s="358"/>
      <c r="AF18" s="358"/>
    </row>
    <row r="19" spans="1:32" ht="18" customHeight="1">
      <c r="A19" s="358">
        <v>15</v>
      </c>
      <c r="B19" s="365" t="s">
        <v>105</v>
      </c>
      <c r="C19" s="330">
        <v>87</v>
      </c>
      <c r="D19" s="330">
        <v>110</v>
      </c>
      <c r="E19" s="361">
        <f t="shared" si="0"/>
        <v>-23</v>
      </c>
      <c r="F19" s="362">
        <f t="shared" si="11"/>
        <v>-20.909090909090907</v>
      </c>
      <c r="G19" s="363">
        <f t="shared" si="6"/>
        <v>2.07020702070207</v>
      </c>
      <c r="H19" s="364"/>
      <c r="I19" s="358">
        <v>3</v>
      </c>
      <c r="J19" s="365" t="s">
        <v>144</v>
      </c>
      <c r="K19" s="330">
        <v>802</v>
      </c>
      <c r="L19" s="330">
        <v>860</v>
      </c>
      <c r="M19" s="361">
        <f t="shared" si="1"/>
        <v>-58</v>
      </c>
      <c r="N19" s="362">
        <f t="shared" si="7"/>
        <v>-6.744186046511628</v>
      </c>
      <c r="O19" s="364">
        <f t="shared" si="8"/>
        <v>5.2205220522052205</v>
      </c>
      <c r="P19" s="358">
        <v>9</v>
      </c>
      <c r="Q19" s="365" t="s">
        <v>151</v>
      </c>
      <c r="R19" s="330">
        <v>1151</v>
      </c>
      <c r="S19" s="330">
        <v>1116</v>
      </c>
      <c r="T19" s="361">
        <f t="shared" si="12"/>
        <v>35</v>
      </c>
      <c r="U19" s="362">
        <f t="shared" si="13"/>
        <v>3.1362007168458783</v>
      </c>
      <c r="V19" s="363">
        <f t="shared" si="9"/>
        <v>-3.1503150315031503</v>
      </c>
      <c r="W19" s="364"/>
      <c r="X19" s="113">
        <v>3</v>
      </c>
      <c r="Y19" s="366" t="s">
        <v>371</v>
      </c>
      <c r="Z19" s="367">
        <v>1283</v>
      </c>
      <c r="AA19" s="367">
        <v>1295</v>
      </c>
      <c r="AB19" s="361">
        <f t="shared" si="4"/>
        <v>-12</v>
      </c>
      <c r="AC19" s="362">
        <f t="shared" si="5"/>
        <v>-0.9266409266409267</v>
      </c>
      <c r="AD19" s="363">
        <f t="shared" si="10"/>
        <v>1.08010801080108</v>
      </c>
      <c r="AE19" s="358"/>
      <c r="AF19" s="358"/>
    </row>
    <row r="20" spans="1:32" ht="18" customHeight="1">
      <c r="A20" s="358">
        <v>16</v>
      </c>
      <c r="B20" s="365" t="s">
        <v>109</v>
      </c>
      <c r="C20" s="330">
        <v>160</v>
      </c>
      <c r="D20" s="330">
        <v>164</v>
      </c>
      <c r="E20" s="361">
        <f t="shared" si="0"/>
        <v>-4</v>
      </c>
      <c r="F20" s="362">
        <f t="shared" si="11"/>
        <v>-2.4390243902439024</v>
      </c>
      <c r="G20" s="363">
        <f t="shared" si="6"/>
        <v>0.36003600360036003</v>
      </c>
      <c r="H20" s="364"/>
      <c r="I20" s="358">
        <v>4</v>
      </c>
      <c r="J20" s="365" t="s">
        <v>147</v>
      </c>
      <c r="K20" s="330">
        <v>138</v>
      </c>
      <c r="L20" s="330">
        <v>136</v>
      </c>
      <c r="M20" s="361">
        <f t="shared" si="1"/>
        <v>2</v>
      </c>
      <c r="N20" s="362">
        <f t="shared" si="7"/>
        <v>1.4705882352941175</v>
      </c>
      <c r="O20" s="364">
        <f t="shared" si="8"/>
        <v>-0.18001800180018002</v>
      </c>
      <c r="P20" s="358">
        <v>10</v>
      </c>
      <c r="Q20" s="365" t="s">
        <v>154</v>
      </c>
      <c r="R20" s="330">
        <v>571</v>
      </c>
      <c r="S20" s="330">
        <v>564</v>
      </c>
      <c r="T20" s="361">
        <f t="shared" si="12"/>
        <v>7</v>
      </c>
      <c r="U20" s="362">
        <f t="shared" si="13"/>
        <v>1.2411347517730498</v>
      </c>
      <c r="V20" s="363">
        <f t="shared" si="9"/>
        <v>-0.6300630063006301</v>
      </c>
      <c r="W20" s="364"/>
      <c r="X20" s="752" t="s">
        <v>400</v>
      </c>
      <c r="Y20" s="753"/>
      <c r="Z20" s="368">
        <f>SUM(Z17:Z19)</f>
        <v>2962</v>
      </c>
      <c r="AA20" s="368">
        <f>SUM(AA17:AA19)</f>
        <v>3106</v>
      </c>
      <c r="AB20" s="369">
        <f t="shared" si="4"/>
        <v>-144</v>
      </c>
      <c r="AC20" s="370">
        <f t="shared" si="5"/>
        <v>-4.6361880231809405</v>
      </c>
      <c r="AD20" s="371">
        <f t="shared" si="10"/>
        <v>12.961296129612961</v>
      </c>
      <c r="AE20" s="358"/>
      <c r="AF20" s="358"/>
    </row>
    <row r="21" spans="1:32" ht="18" customHeight="1">
      <c r="A21" s="358">
        <v>17</v>
      </c>
      <c r="B21" s="365" t="s">
        <v>113</v>
      </c>
      <c r="C21" s="330">
        <v>361</v>
      </c>
      <c r="D21" s="330">
        <v>393</v>
      </c>
      <c r="E21" s="361">
        <f t="shared" si="0"/>
        <v>-32</v>
      </c>
      <c r="F21" s="362">
        <f t="shared" si="11"/>
        <v>-8.142493638676845</v>
      </c>
      <c r="G21" s="363">
        <f t="shared" si="6"/>
        <v>2.8802880288028803</v>
      </c>
      <c r="H21" s="364"/>
      <c r="I21" s="358">
        <v>5</v>
      </c>
      <c r="J21" s="365" t="s">
        <v>150</v>
      </c>
      <c r="K21" s="330">
        <v>157</v>
      </c>
      <c r="L21" s="330">
        <v>179</v>
      </c>
      <c r="M21" s="361">
        <f t="shared" si="1"/>
        <v>-22</v>
      </c>
      <c r="N21" s="362">
        <f t="shared" si="7"/>
        <v>-12.290502793296088</v>
      </c>
      <c r="O21" s="364">
        <f t="shared" si="8"/>
        <v>1.9801980198019804</v>
      </c>
      <c r="P21" s="358">
        <v>11</v>
      </c>
      <c r="Q21" s="365" t="s">
        <v>157</v>
      </c>
      <c r="R21" s="330">
        <v>1454</v>
      </c>
      <c r="S21" s="330">
        <v>1334</v>
      </c>
      <c r="T21" s="361">
        <f t="shared" si="12"/>
        <v>120</v>
      </c>
      <c r="U21" s="362">
        <f t="shared" si="13"/>
        <v>8.995502248875562</v>
      </c>
      <c r="V21" s="363">
        <f t="shared" si="9"/>
        <v>-10.801080108010801</v>
      </c>
      <c r="W21" s="364"/>
      <c r="X21" s="356"/>
      <c r="Y21" s="372"/>
      <c r="Z21" s="367"/>
      <c r="AA21" s="367"/>
      <c r="AB21" s="361"/>
      <c r="AC21" s="362"/>
      <c r="AD21" s="363"/>
      <c r="AE21" s="358"/>
      <c r="AF21" s="358"/>
    </row>
    <row r="22" spans="1:32" ht="18" customHeight="1">
      <c r="A22" s="358">
        <v>18</v>
      </c>
      <c r="B22" s="365" t="s">
        <v>117</v>
      </c>
      <c r="C22" s="330">
        <v>315</v>
      </c>
      <c r="D22" s="330">
        <v>302</v>
      </c>
      <c r="E22" s="361">
        <f t="shared" si="0"/>
        <v>13</v>
      </c>
      <c r="F22" s="362">
        <f t="shared" si="11"/>
        <v>4.304635761589404</v>
      </c>
      <c r="G22" s="363">
        <f t="shared" si="6"/>
        <v>-1.17011701170117</v>
      </c>
      <c r="H22" s="364"/>
      <c r="I22" s="358">
        <v>6</v>
      </c>
      <c r="J22" s="365" t="s">
        <v>153</v>
      </c>
      <c r="K22" s="330">
        <v>764</v>
      </c>
      <c r="L22" s="330">
        <v>815</v>
      </c>
      <c r="M22" s="361">
        <f t="shared" si="1"/>
        <v>-51</v>
      </c>
      <c r="N22" s="362">
        <f t="shared" si="7"/>
        <v>-6.257668711656441</v>
      </c>
      <c r="O22" s="364">
        <f t="shared" si="8"/>
        <v>4.59045904590459</v>
      </c>
      <c r="P22" s="358">
        <v>12</v>
      </c>
      <c r="Q22" s="365" t="s">
        <v>160</v>
      </c>
      <c r="R22" s="330">
        <v>1401</v>
      </c>
      <c r="S22" s="330">
        <v>1357</v>
      </c>
      <c r="T22" s="361">
        <f t="shared" si="12"/>
        <v>44</v>
      </c>
      <c r="U22" s="362">
        <f t="shared" si="13"/>
        <v>3.2424465733235075</v>
      </c>
      <c r="V22" s="363">
        <f t="shared" si="9"/>
        <v>-3.960396039603961</v>
      </c>
      <c r="W22" s="364"/>
      <c r="X22" s="754"/>
      <c r="Y22" s="753"/>
      <c r="Z22" s="135"/>
      <c r="AA22" s="135"/>
      <c r="AB22" s="369"/>
      <c r="AC22" s="370"/>
      <c r="AD22" s="371"/>
      <c r="AE22" s="358"/>
      <c r="AF22" s="358"/>
    </row>
    <row r="23" spans="1:32" ht="18" customHeight="1">
      <c r="A23" s="358">
        <v>19</v>
      </c>
      <c r="B23" s="365" t="s">
        <v>121</v>
      </c>
      <c r="C23" s="330">
        <v>178</v>
      </c>
      <c r="D23" s="330">
        <v>213</v>
      </c>
      <c r="E23" s="361">
        <f t="shared" si="0"/>
        <v>-35</v>
      </c>
      <c r="F23" s="362">
        <f t="shared" si="11"/>
        <v>-16.431924882629108</v>
      </c>
      <c r="G23" s="363">
        <f t="shared" si="6"/>
        <v>3.1503150315031503</v>
      </c>
      <c r="H23" s="364"/>
      <c r="I23" s="358">
        <v>7</v>
      </c>
      <c r="J23" s="365" t="s">
        <v>156</v>
      </c>
      <c r="K23" s="330">
        <v>584</v>
      </c>
      <c r="L23" s="330">
        <v>615</v>
      </c>
      <c r="M23" s="361">
        <f t="shared" si="1"/>
        <v>-31</v>
      </c>
      <c r="N23" s="362">
        <f t="shared" si="7"/>
        <v>-5.0406504065040645</v>
      </c>
      <c r="O23" s="364">
        <f t="shared" si="8"/>
        <v>2.7902790279027903</v>
      </c>
      <c r="P23" s="358">
        <v>13</v>
      </c>
      <c r="Q23" s="365" t="s">
        <v>163</v>
      </c>
      <c r="R23" s="330">
        <v>1562</v>
      </c>
      <c r="S23" s="330">
        <v>1696</v>
      </c>
      <c r="T23" s="361">
        <f t="shared" si="12"/>
        <v>-134</v>
      </c>
      <c r="U23" s="362">
        <f t="shared" si="13"/>
        <v>-7.900943396226415</v>
      </c>
      <c r="V23" s="363">
        <f t="shared" si="9"/>
        <v>12.061206120612061</v>
      </c>
      <c r="W23" s="364"/>
      <c r="X23" s="752"/>
      <c r="Y23" s="753"/>
      <c r="Z23" s="368"/>
      <c r="AA23" s="368"/>
      <c r="AB23" s="369"/>
      <c r="AC23" s="370"/>
      <c r="AD23" s="371"/>
      <c r="AE23" s="358"/>
      <c r="AF23" s="358"/>
    </row>
    <row r="24" spans="1:32" ht="18" customHeight="1">
      <c r="A24" s="358">
        <v>20</v>
      </c>
      <c r="B24" s="365" t="s">
        <v>125</v>
      </c>
      <c r="C24" s="330">
        <v>636</v>
      </c>
      <c r="D24" s="330">
        <v>694</v>
      </c>
      <c r="E24" s="361">
        <f t="shared" si="0"/>
        <v>-58</v>
      </c>
      <c r="F24" s="362">
        <f t="shared" si="11"/>
        <v>-8.357348703170029</v>
      </c>
      <c r="G24" s="363">
        <f t="shared" si="6"/>
        <v>5.2205220522052205</v>
      </c>
      <c r="H24" s="364"/>
      <c r="I24" s="754" t="s">
        <v>324</v>
      </c>
      <c r="J24" s="753"/>
      <c r="K24" s="135">
        <f>SUM(K17:K23)</f>
        <v>3460</v>
      </c>
      <c r="L24" s="135">
        <f>SUM(L17:L23)</f>
        <v>3664</v>
      </c>
      <c r="M24" s="369">
        <f t="shared" si="1"/>
        <v>-204</v>
      </c>
      <c r="N24" s="370">
        <f t="shared" si="7"/>
        <v>-5.567685589519651</v>
      </c>
      <c r="O24" s="383">
        <f t="shared" si="8"/>
        <v>18.36183618361836</v>
      </c>
      <c r="P24" s="358">
        <v>14</v>
      </c>
      <c r="Q24" s="365" t="s">
        <v>166</v>
      </c>
      <c r="R24" s="330">
        <v>1381</v>
      </c>
      <c r="S24" s="330">
        <v>1456</v>
      </c>
      <c r="T24" s="361">
        <f t="shared" si="12"/>
        <v>-75</v>
      </c>
      <c r="U24" s="362">
        <f t="shared" si="13"/>
        <v>-5.151098901098901</v>
      </c>
      <c r="V24" s="363">
        <f t="shared" si="9"/>
        <v>6.750675067506751</v>
      </c>
      <c r="W24" s="364"/>
      <c r="X24" s="747" t="s">
        <v>372</v>
      </c>
      <c r="Y24" s="748"/>
      <c r="Z24" s="376">
        <v>103867</v>
      </c>
      <c r="AA24" s="376">
        <v>104978</v>
      </c>
      <c r="AB24" s="377">
        <f t="shared" si="4"/>
        <v>-1111</v>
      </c>
      <c r="AC24" s="378">
        <f t="shared" si="5"/>
        <v>-1.0583169807007182</v>
      </c>
      <c r="AD24" s="379">
        <v>100</v>
      </c>
      <c r="AE24" s="358"/>
      <c r="AF24" s="358"/>
    </row>
    <row r="25" spans="1:32" ht="18" customHeight="1">
      <c r="A25" s="358">
        <v>21</v>
      </c>
      <c r="B25" s="365" t="s">
        <v>128</v>
      </c>
      <c r="C25" s="330">
        <v>472</v>
      </c>
      <c r="D25" s="330">
        <v>518</v>
      </c>
      <c r="E25" s="361">
        <f t="shared" si="0"/>
        <v>-46</v>
      </c>
      <c r="F25" s="362">
        <f t="shared" si="11"/>
        <v>-8.880308880308881</v>
      </c>
      <c r="G25" s="363">
        <f t="shared" si="6"/>
        <v>4.14041404140414</v>
      </c>
      <c r="H25" s="364"/>
      <c r="I25" s="358">
        <v>1</v>
      </c>
      <c r="J25" s="365" t="s">
        <v>162</v>
      </c>
      <c r="K25" s="330">
        <v>1637</v>
      </c>
      <c r="L25" s="330">
        <v>1593</v>
      </c>
      <c r="M25" s="361">
        <f t="shared" si="1"/>
        <v>44</v>
      </c>
      <c r="N25" s="362">
        <f t="shared" si="7"/>
        <v>2.7620841180163214</v>
      </c>
      <c r="O25" s="364">
        <f t="shared" si="8"/>
        <v>-3.960396039603961</v>
      </c>
      <c r="P25" s="358">
        <v>15</v>
      </c>
      <c r="Q25" s="365" t="s">
        <v>51</v>
      </c>
      <c r="R25" s="330">
        <v>876</v>
      </c>
      <c r="S25" s="330">
        <v>956</v>
      </c>
      <c r="T25" s="361">
        <f t="shared" si="12"/>
        <v>-80</v>
      </c>
      <c r="U25" s="362">
        <f t="shared" si="13"/>
        <v>-8.368200836820083</v>
      </c>
      <c r="V25" s="363">
        <f t="shared" si="9"/>
        <v>7.200720072007201</v>
      </c>
      <c r="W25" s="364"/>
      <c r="X25" s="380"/>
      <c r="Y25" s="380"/>
      <c r="Z25" s="358"/>
      <c r="AA25" s="381"/>
      <c r="AB25" s="358"/>
      <c r="AC25" s="358"/>
      <c r="AD25" s="358"/>
      <c r="AE25" s="358"/>
      <c r="AF25" s="358"/>
    </row>
    <row r="26" spans="1:32" ht="18" customHeight="1">
      <c r="A26" s="358">
        <v>22</v>
      </c>
      <c r="B26" s="365" t="s">
        <v>132</v>
      </c>
      <c r="C26" s="330">
        <v>205</v>
      </c>
      <c r="D26" s="330">
        <v>218</v>
      </c>
      <c r="E26" s="361">
        <f t="shared" si="0"/>
        <v>-13</v>
      </c>
      <c r="F26" s="362">
        <f t="shared" si="11"/>
        <v>-5.963302752293577</v>
      </c>
      <c r="G26" s="363">
        <f t="shared" si="6"/>
        <v>1.17011701170117</v>
      </c>
      <c r="H26" s="364"/>
      <c r="I26" s="358">
        <v>2</v>
      </c>
      <c r="J26" s="365" t="s">
        <v>165</v>
      </c>
      <c r="K26" s="330">
        <v>3593</v>
      </c>
      <c r="L26" s="330">
        <v>3237</v>
      </c>
      <c r="M26" s="361">
        <f t="shared" si="1"/>
        <v>356</v>
      </c>
      <c r="N26" s="362">
        <f t="shared" si="7"/>
        <v>10.997837503861602</v>
      </c>
      <c r="O26" s="364">
        <f t="shared" si="8"/>
        <v>-32.04320432043205</v>
      </c>
      <c r="P26" s="358">
        <v>16</v>
      </c>
      <c r="Q26" s="365" t="s">
        <v>54</v>
      </c>
      <c r="R26" s="330">
        <v>985</v>
      </c>
      <c r="S26" s="330">
        <v>984</v>
      </c>
      <c r="T26" s="361">
        <f t="shared" si="12"/>
        <v>1</v>
      </c>
      <c r="U26" s="362">
        <f t="shared" si="13"/>
        <v>0.1016260162601626</v>
      </c>
      <c r="V26" s="363">
        <f t="shared" si="9"/>
        <v>-0.09000900090009001</v>
      </c>
      <c r="W26" s="364"/>
      <c r="AE26" s="358"/>
      <c r="AF26" s="358"/>
    </row>
    <row r="27" spans="1:32" ht="18" customHeight="1">
      <c r="A27" s="358">
        <v>23</v>
      </c>
      <c r="B27" s="365" t="s">
        <v>136</v>
      </c>
      <c r="C27" s="330">
        <v>377</v>
      </c>
      <c r="D27" s="330">
        <v>389</v>
      </c>
      <c r="E27" s="361">
        <f t="shared" si="0"/>
        <v>-12</v>
      </c>
      <c r="F27" s="362">
        <f t="shared" si="11"/>
        <v>-3.0848329048843186</v>
      </c>
      <c r="G27" s="363">
        <f t="shared" si="6"/>
        <v>1.08010801080108</v>
      </c>
      <c r="H27" s="364"/>
      <c r="I27" s="358">
        <v>3</v>
      </c>
      <c r="J27" s="365" t="s">
        <v>50</v>
      </c>
      <c r="K27" s="330">
        <v>2780</v>
      </c>
      <c r="L27" s="330">
        <v>2710</v>
      </c>
      <c r="M27" s="361">
        <f t="shared" si="1"/>
        <v>70</v>
      </c>
      <c r="N27" s="362">
        <f t="shared" si="7"/>
        <v>2.5830258302583022</v>
      </c>
      <c r="O27" s="364">
        <f t="shared" si="8"/>
        <v>-6.300630063006301</v>
      </c>
      <c r="P27" s="358">
        <v>17</v>
      </c>
      <c r="Q27" s="365" t="s">
        <v>57</v>
      </c>
      <c r="R27" s="330">
        <v>0</v>
      </c>
      <c r="S27" s="330">
        <v>5445</v>
      </c>
      <c r="T27" s="361">
        <f t="shared" si="12"/>
        <v>-5445</v>
      </c>
      <c r="U27" s="362">
        <f t="shared" si="13"/>
        <v>-100</v>
      </c>
      <c r="V27" s="363">
        <f t="shared" si="9"/>
        <v>490.0990099009901</v>
      </c>
      <c r="W27" s="364"/>
      <c r="X27" s="762"/>
      <c r="Y27" s="762"/>
      <c r="Z27" s="572"/>
      <c r="AA27" s="572"/>
      <c r="AB27" s="573"/>
      <c r="AC27" s="383"/>
      <c r="AD27" s="383"/>
      <c r="AE27" s="358"/>
      <c r="AF27" s="358"/>
    </row>
    <row r="28" spans="1:32" ht="18" customHeight="1">
      <c r="A28" s="358">
        <v>24</v>
      </c>
      <c r="B28" s="365" t="s">
        <v>140</v>
      </c>
      <c r="C28" s="330">
        <v>326</v>
      </c>
      <c r="D28" s="330">
        <v>367</v>
      </c>
      <c r="E28" s="361">
        <f t="shared" si="0"/>
        <v>-41</v>
      </c>
      <c r="F28" s="362">
        <f t="shared" si="11"/>
        <v>-11.1716621253406</v>
      </c>
      <c r="G28" s="363">
        <f t="shared" si="6"/>
        <v>3.6903690369036903</v>
      </c>
      <c r="H28" s="364"/>
      <c r="I28" s="358">
        <v>4</v>
      </c>
      <c r="J28" s="365" t="s">
        <v>53</v>
      </c>
      <c r="K28" s="330">
        <v>584</v>
      </c>
      <c r="L28" s="330">
        <v>659</v>
      </c>
      <c r="M28" s="361">
        <f t="shared" si="1"/>
        <v>-75</v>
      </c>
      <c r="N28" s="362">
        <f t="shared" si="7"/>
        <v>-11.380880121396055</v>
      </c>
      <c r="O28" s="364">
        <f t="shared" si="8"/>
        <v>6.750675067506751</v>
      </c>
      <c r="P28" s="358">
        <v>23</v>
      </c>
      <c r="Q28" s="365" t="s">
        <v>325</v>
      </c>
      <c r="R28" s="330">
        <v>503</v>
      </c>
      <c r="S28" s="330">
        <v>0</v>
      </c>
      <c r="T28" s="361">
        <f aca="true" t="shared" si="14" ref="T28:T42">R28-S28</f>
        <v>503</v>
      </c>
      <c r="U28" s="382" t="s">
        <v>326</v>
      </c>
      <c r="V28" s="363">
        <f t="shared" si="9"/>
        <v>-45.274527452745275</v>
      </c>
      <c r="W28" s="364"/>
      <c r="AE28" s="358"/>
      <c r="AF28" s="358"/>
    </row>
    <row r="29" spans="1:32" ht="18" customHeight="1">
      <c r="A29" s="358">
        <v>25</v>
      </c>
      <c r="B29" s="365" t="s">
        <v>143</v>
      </c>
      <c r="C29" s="330">
        <v>180</v>
      </c>
      <c r="D29" s="330">
        <v>200</v>
      </c>
      <c r="E29" s="361">
        <f t="shared" si="0"/>
        <v>-20</v>
      </c>
      <c r="F29" s="362">
        <f t="shared" si="11"/>
        <v>-10</v>
      </c>
      <c r="G29" s="363">
        <f t="shared" si="6"/>
        <v>1.8001800180018002</v>
      </c>
      <c r="H29" s="364"/>
      <c r="I29" s="358">
        <v>5</v>
      </c>
      <c r="J29" s="365" t="s">
        <v>56</v>
      </c>
      <c r="K29" s="330">
        <v>452</v>
      </c>
      <c r="L29" s="330">
        <v>494</v>
      </c>
      <c r="M29" s="361">
        <f t="shared" si="1"/>
        <v>-42</v>
      </c>
      <c r="N29" s="362">
        <f t="shared" si="7"/>
        <v>-8.502024291497975</v>
      </c>
      <c r="O29" s="364">
        <f t="shared" si="8"/>
        <v>3.780378037803781</v>
      </c>
      <c r="P29" s="358">
        <v>24</v>
      </c>
      <c r="Q29" s="365" t="s">
        <v>327</v>
      </c>
      <c r="R29" s="330">
        <v>481</v>
      </c>
      <c r="S29" s="330">
        <v>0</v>
      </c>
      <c r="T29" s="361">
        <f t="shared" si="14"/>
        <v>481</v>
      </c>
      <c r="U29" s="382" t="s">
        <v>326</v>
      </c>
      <c r="V29" s="363">
        <f t="shared" si="9"/>
        <v>-43.29432943294329</v>
      </c>
      <c r="W29" s="364"/>
      <c r="AE29" s="358"/>
      <c r="AF29" s="358"/>
    </row>
    <row r="30" spans="1:32" ht="18" customHeight="1">
      <c r="A30" s="358">
        <v>26</v>
      </c>
      <c r="B30" s="365" t="s">
        <v>146</v>
      </c>
      <c r="C30" s="330">
        <v>214</v>
      </c>
      <c r="D30" s="330">
        <v>254</v>
      </c>
      <c r="E30" s="361">
        <f t="shared" si="0"/>
        <v>-40</v>
      </c>
      <c r="F30" s="362">
        <f t="shared" si="11"/>
        <v>-15.748031496062993</v>
      </c>
      <c r="G30" s="363">
        <f t="shared" si="6"/>
        <v>3.6003600360036003</v>
      </c>
      <c r="H30" s="364"/>
      <c r="I30" s="358">
        <v>6</v>
      </c>
      <c r="J30" s="365" t="s">
        <v>60</v>
      </c>
      <c r="K30" s="330">
        <v>125</v>
      </c>
      <c r="L30" s="330">
        <v>128</v>
      </c>
      <c r="M30" s="361">
        <f t="shared" si="1"/>
        <v>-3</v>
      </c>
      <c r="N30" s="362">
        <f t="shared" si="7"/>
        <v>-2.34375</v>
      </c>
      <c r="O30" s="364">
        <f t="shared" si="8"/>
        <v>0.27002700270027</v>
      </c>
      <c r="P30" s="358">
        <v>25</v>
      </c>
      <c r="Q30" s="365" t="s">
        <v>328</v>
      </c>
      <c r="R30" s="330">
        <v>1730</v>
      </c>
      <c r="S30" s="330">
        <v>0</v>
      </c>
      <c r="T30" s="361">
        <f t="shared" si="14"/>
        <v>1730</v>
      </c>
      <c r="U30" s="382" t="s">
        <v>326</v>
      </c>
      <c r="V30" s="363">
        <f t="shared" si="9"/>
        <v>-155.71557155715573</v>
      </c>
      <c r="W30" s="364"/>
      <c r="AE30" s="358"/>
      <c r="AF30" s="358"/>
    </row>
    <row r="31" spans="1:32" ht="18" customHeight="1">
      <c r="A31" s="358">
        <v>27</v>
      </c>
      <c r="B31" s="365" t="s">
        <v>149</v>
      </c>
      <c r="C31" s="330">
        <v>286</v>
      </c>
      <c r="D31" s="330">
        <v>273</v>
      </c>
      <c r="E31" s="361">
        <f t="shared" si="0"/>
        <v>13</v>
      </c>
      <c r="F31" s="362">
        <f t="shared" si="11"/>
        <v>4.761904761904762</v>
      </c>
      <c r="G31" s="363">
        <f t="shared" si="6"/>
        <v>-1.17011701170117</v>
      </c>
      <c r="H31" s="364"/>
      <c r="I31" s="358">
        <v>7</v>
      </c>
      <c r="J31" s="365" t="s">
        <v>64</v>
      </c>
      <c r="K31" s="330">
        <v>387</v>
      </c>
      <c r="L31" s="330">
        <v>371</v>
      </c>
      <c r="M31" s="361">
        <f t="shared" si="1"/>
        <v>16</v>
      </c>
      <c r="N31" s="362">
        <f t="shared" si="7"/>
        <v>4.3126684636118595</v>
      </c>
      <c r="O31" s="364">
        <f t="shared" si="8"/>
        <v>-1.4401440144014401</v>
      </c>
      <c r="P31" s="358">
        <v>26</v>
      </c>
      <c r="Q31" s="365" t="s">
        <v>329</v>
      </c>
      <c r="R31" s="330">
        <v>1194</v>
      </c>
      <c r="S31" s="330">
        <v>0</v>
      </c>
      <c r="T31" s="361">
        <f t="shared" si="14"/>
        <v>1194</v>
      </c>
      <c r="U31" s="382" t="s">
        <v>326</v>
      </c>
      <c r="V31" s="363">
        <f t="shared" si="9"/>
        <v>-107.47074707470748</v>
      </c>
      <c r="W31" s="364"/>
      <c r="AE31" s="358"/>
      <c r="AF31" s="358"/>
    </row>
    <row r="32" spans="1:32" ht="18" customHeight="1">
      <c r="A32" s="358">
        <v>28</v>
      </c>
      <c r="B32" s="365" t="s">
        <v>152</v>
      </c>
      <c r="C32" s="330">
        <v>59</v>
      </c>
      <c r="D32" s="330">
        <v>67</v>
      </c>
      <c r="E32" s="361">
        <f t="shared" si="0"/>
        <v>-8</v>
      </c>
      <c r="F32" s="362">
        <f t="shared" si="11"/>
        <v>-11.940298507462686</v>
      </c>
      <c r="G32" s="363">
        <f t="shared" si="6"/>
        <v>0.7200720072007201</v>
      </c>
      <c r="H32" s="364"/>
      <c r="I32" s="358">
        <v>8</v>
      </c>
      <c r="J32" s="365" t="s">
        <v>68</v>
      </c>
      <c r="K32" s="330">
        <v>504</v>
      </c>
      <c r="L32" s="330">
        <v>531</v>
      </c>
      <c r="M32" s="361">
        <f t="shared" si="1"/>
        <v>-27</v>
      </c>
      <c r="N32" s="362">
        <f t="shared" si="7"/>
        <v>-5.084745762711865</v>
      </c>
      <c r="O32" s="364">
        <f t="shared" si="8"/>
        <v>2.43024302430243</v>
      </c>
      <c r="P32" s="358">
        <v>27</v>
      </c>
      <c r="Q32" s="365" t="s">
        <v>330</v>
      </c>
      <c r="R32" s="330">
        <v>1172</v>
      </c>
      <c r="S32" s="330">
        <v>0</v>
      </c>
      <c r="T32" s="361">
        <f t="shared" si="14"/>
        <v>1172</v>
      </c>
      <c r="U32" s="382" t="s">
        <v>331</v>
      </c>
      <c r="V32" s="363">
        <f t="shared" si="9"/>
        <v>-105.4905490549055</v>
      </c>
      <c r="W32" s="364"/>
      <c r="AE32" s="358"/>
      <c r="AF32" s="358"/>
    </row>
    <row r="33" spans="1:32" ht="18" customHeight="1">
      <c r="A33" s="358">
        <v>29</v>
      </c>
      <c r="B33" s="365" t="s">
        <v>155</v>
      </c>
      <c r="C33" s="330">
        <v>756</v>
      </c>
      <c r="D33" s="330">
        <v>899</v>
      </c>
      <c r="E33" s="361">
        <f t="shared" si="0"/>
        <v>-143</v>
      </c>
      <c r="F33" s="362">
        <f t="shared" si="11"/>
        <v>-15.906562847608454</v>
      </c>
      <c r="G33" s="363">
        <f t="shared" si="6"/>
        <v>12.871287128712872</v>
      </c>
      <c r="H33" s="364"/>
      <c r="I33" s="358">
        <v>9</v>
      </c>
      <c r="J33" s="365" t="s">
        <v>71</v>
      </c>
      <c r="K33" s="330">
        <v>1543</v>
      </c>
      <c r="L33" s="330">
        <v>1471</v>
      </c>
      <c r="M33" s="361">
        <f t="shared" si="1"/>
        <v>72</v>
      </c>
      <c r="N33" s="362">
        <f t="shared" si="7"/>
        <v>4.894629503738953</v>
      </c>
      <c r="O33" s="364">
        <f t="shared" si="8"/>
        <v>-6.480648064806481</v>
      </c>
      <c r="P33" s="358">
        <v>28</v>
      </c>
      <c r="Q33" s="365" t="s">
        <v>332</v>
      </c>
      <c r="R33" s="330">
        <v>505</v>
      </c>
      <c r="S33" s="330">
        <v>0</v>
      </c>
      <c r="T33" s="361">
        <f t="shared" si="14"/>
        <v>505</v>
      </c>
      <c r="U33" s="382" t="s">
        <v>331</v>
      </c>
      <c r="V33" s="363">
        <f t="shared" si="9"/>
        <v>-45.45454545454546</v>
      </c>
      <c r="W33" s="364"/>
      <c r="AE33" s="358"/>
      <c r="AF33" s="358"/>
    </row>
    <row r="34" spans="1:32" ht="18" customHeight="1">
      <c r="A34" s="358">
        <v>30</v>
      </c>
      <c r="B34" s="365" t="s">
        <v>158</v>
      </c>
      <c r="C34" s="330">
        <v>463</v>
      </c>
      <c r="D34" s="330">
        <v>543</v>
      </c>
      <c r="E34" s="361">
        <f t="shared" si="0"/>
        <v>-80</v>
      </c>
      <c r="F34" s="362">
        <f t="shared" si="11"/>
        <v>-14.732965009208105</v>
      </c>
      <c r="G34" s="363">
        <f t="shared" si="6"/>
        <v>7.200720072007201</v>
      </c>
      <c r="H34" s="364"/>
      <c r="I34" s="754" t="s">
        <v>334</v>
      </c>
      <c r="J34" s="753"/>
      <c r="K34" s="135">
        <f>SUM(K25:K33)</f>
        <v>11605</v>
      </c>
      <c r="L34" s="135">
        <f>SUM(L25:L33)</f>
        <v>11194</v>
      </c>
      <c r="M34" s="369">
        <f t="shared" si="1"/>
        <v>411</v>
      </c>
      <c r="N34" s="370">
        <f t="shared" si="7"/>
        <v>3.6716097909594425</v>
      </c>
      <c r="O34" s="383">
        <f t="shared" si="8"/>
        <v>-36.993699369937</v>
      </c>
      <c r="P34" s="358">
        <v>29</v>
      </c>
      <c r="Q34" s="365" t="s">
        <v>333</v>
      </c>
      <c r="R34" s="330">
        <v>771</v>
      </c>
      <c r="S34" s="330">
        <v>0</v>
      </c>
      <c r="T34" s="361">
        <f t="shared" si="14"/>
        <v>771</v>
      </c>
      <c r="U34" s="382" t="s">
        <v>331</v>
      </c>
      <c r="V34" s="363">
        <f t="shared" si="9"/>
        <v>-69.3969396939694</v>
      </c>
      <c r="W34" s="364"/>
      <c r="AE34" s="358"/>
      <c r="AF34" s="358"/>
    </row>
    <row r="35" spans="1:32" ht="18" customHeight="1">
      <c r="A35" s="358">
        <v>31</v>
      </c>
      <c r="B35" s="365" t="s">
        <v>161</v>
      </c>
      <c r="C35" s="330">
        <v>2140</v>
      </c>
      <c r="D35" s="330">
        <v>2138</v>
      </c>
      <c r="E35" s="361">
        <f t="shared" si="0"/>
        <v>2</v>
      </c>
      <c r="F35" s="362">
        <f t="shared" si="11"/>
        <v>0.09354536950420955</v>
      </c>
      <c r="G35" s="363">
        <f t="shared" si="6"/>
        <v>-0.18001800180018002</v>
      </c>
      <c r="H35" s="364"/>
      <c r="I35" s="356"/>
      <c r="J35" s="366" t="s">
        <v>396</v>
      </c>
      <c r="K35" s="335">
        <v>2107</v>
      </c>
      <c r="L35" s="330">
        <v>2268</v>
      </c>
      <c r="M35" s="361">
        <f t="shared" si="1"/>
        <v>-161</v>
      </c>
      <c r="N35" s="362">
        <f t="shared" si="7"/>
        <v>-7.098765432098766</v>
      </c>
      <c r="O35" s="364">
        <f t="shared" si="8"/>
        <v>14.491449144914492</v>
      </c>
      <c r="P35" s="754" t="s">
        <v>397</v>
      </c>
      <c r="Q35" s="753"/>
      <c r="R35" s="135">
        <f>SUM(R18:R34)</f>
        <v>16278</v>
      </c>
      <c r="S35" s="135">
        <f>SUM(S18:S34)</f>
        <v>15456</v>
      </c>
      <c r="T35" s="369">
        <f t="shared" si="14"/>
        <v>822</v>
      </c>
      <c r="U35" s="370">
        <f aca="true" t="shared" si="15" ref="U35:U42">T35/S35%</f>
        <v>5.318322981366459</v>
      </c>
      <c r="V35" s="371">
        <f t="shared" si="9"/>
        <v>-73.987398739874</v>
      </c>
      <c r="W35" s="364"/>
      <c r="AE35" s="358"/>
      <c r="AF35" s="358"/>
    </row>
    <row r="36" spans="1:32" ht="18" customHeight="1">
      <c r="A36" s="358">
        <v>32</v>
      </c>
      <c r="B36" s="365" t="s">
        <v>164</v>
      </c>
      <c r="C36" s="330">
        <v>2525</v>
      </c>
      <c r="D36" s="330">
        <v>2528</v>
      </c>
      <c r="E36" s="361">
        <f t="shared" si="0"/>
        <v>-3</v>
      </c>
      <c r="F36" s="362">
        <f t="shared" si="11"/>
        <v>-0.11867088607594936</v>
      </c>
      <c r="G36" s="363">
        <f t="shared" si="6"/>
        <v>0.27002700270027</v>
      </c>
      <c r="H36" s="364"/>
      <c r="I36" s="754" t="s">
        <v>336</v>
      </c>
      <c r="J36" s="753"/>
      <c r="K36" s="135">
        <v>2107</v>
      </c>
      <c r="L36" s="135">
        <v>2268</v>
      </c>
      <c r="M36" s="369">
        <f t="shared" si="1"/>
        <v>-161</v>
      </c>
      <c r="N36" s="370">
        <f t="shared" si="7"/>
        <v>-7.098765432098766</v>
      </c>
      <c r="O36" s="383">
        <f t="shared" si="8"/>
        <v>14.491449144914492</v>
      </c>
      <c r="P36" s="358">
        <v>1</v>
      </c>
      <c r="Q36" s="365" t="s">
        <v>84</v>
      </c>
      <c r="R36" s="330">
        <v>141</v>
      </c>
      <c r="S36" s="330">
        <v>156</v>
      </c>
      <c r="T36" s="361">
        <f t="shared" si="14"/>
        <v>-15</v>
      </c>
      <c r="U36" s="362">
        <f t="shared" si="15"/>
        <v>-9.615384615384615</v>
      </c>
      <c r="V36" s="363">
        <f t="shared" si="9"/>
        <v>1.3501350135013501</v>
      </c>
      <c r="W36" s="364"/>
      <c r="AE36" s="358"/>
      <c r="AF36" s="358"/>
    </row>
    <row r="37" spans="1:32" ht="18" customHeight="1">
      <c r="A37" s="358">
        <v>33</v>
      </c>
      <c r="B37" s="365" t="s">
        <v>49</v>
      </c>
      <c r="C37" s="330">
        <v>979</v>
      </c>
      <c r="D37" s="330">
        <v>926</v>
      </c>
      <c r="E37" s="361">
        <f t="shared" si="0"/>
        <v>53</v>
      </c>
      <c r="F37" s="362">
        <f t="shared" si="11"/>
        <v>5.72354211663067</v>
      </c>
      <c r="G37" s="363">
        <f t="shared" si="6"/>
        <v>-4.77047704770477</v>
      </c>
      <c r="H37" s="364"/>
      <c r="I37" s="358">
        <v>1</v>
      </c>
      <c r="J37" s="365" t="s">
        <v>87</v>
      </c>
      <c r="K37" s="330">
        <v>135</v>
      </c>
      <c r="L37" s="330">
        <v>143</v>
      </c>
      <c r="M37" s="361">
        <f t="shared" si="1"/>
        <v>-8</v>
      </c>
      <c r="N37" s="362">
        <f t="shared" si="7"/>
        <v>-5.594405594405595</v>
      </c>
      <c r="O37" s="364">
        <f t="shared" si="8"/>
        <v>0.7200720072007201</v>
      </c>
      <c r="P37" s="358">
        <v>2</v>
      </c>
      <c r="Q37" s="365" t="s">
        <v>88</v>
      </c>
      <c r="R37" s="330">
        <v>391</v>
      </c>
      <c r="S37" s="330">
        <v>394</v>
      </c>
      <c r="T37" s="361">
        <f t="shared" si="14"/>
        <v>-3</v>
      </c>
      <c r="U37" s="362">
        <f t="shared" si="15"/>
        <v>-0.7614213197969544</v>
      </c>
      <c r="V37" s="363">
        <f t="shared" si="9"/>
        <v>0.27002700270027</v>
      </c>
      <c r="W37" s="383"/>
      <c r="AE37" s="358"/>
      <c r="AF37" s="358"/>
    </row>
    <row r="38" spans="1:32" ht="18" customHeight="1">
      <c r="A38" s="358">
        <v>34</v>
      </c>
      <c r="B38" s="365" t="s">
        <v>52</v>
      </c>
      <c r="C38" s="330">
        <v>718</v>
      </c>
      <c r="D38" s="330">
        <v>642</v>
      </c>
      <c r="E38" s="361">
        <f t="shared" si="0"/>
        <v>76</v>
      </c>
      <c r="F38" s="362">
        <f t="shared" si="11"/>
        <v>11.838006230529595</v>
      </c>
      <c r="G38" s="363">
        <f t="shared" si="6"/>
        <v>-6.840684068406841</v>
      </c>
      <c r="H38" s="364"/>
      <c r="I38" s="358">
        <v>2</v>
      </c>
      <c r="J38" s="365" t="s">
        <v>91</v>
      </c>
      <c r="K38" s="330">
        <v>169</v>
      </c>
      <c r="L38" s="330">
        <v>196</v>
      </c>
      <c r="M38" s="361">
        <f t="shared" si="1"/>
        <v>-27</v>
      </c>
      <c r="N38" s="362">
        <f t="shared" si="7"/>
        <v>-13.775510204081632</v>
      </c>
      <c r="O38" s="364">
        <f t="shared" si="8"/>
        <v>2.43024302430243</v>
      </c>
      <c r="P38" s="358">
        <v>3</v>
      </c>
      <c r="Q38" s="365" t="s">
        <v>92</v>
      </c>
      <c r="R38" s="330">
        <v>438</v>
      </c>
      <c r="S38" s="330">
        <v>493</v>
      </c>
      <c r="T38" s="361">
        <f t="shared" si="14"/>
        <v>-55</v>
      </c>
      <c r="U38" s="362">
        <f t="shared" si="15"/>
        <v>-11.156186612576066</v>
      </c>
      <c r="V38" s="363">
        <f t="shared" si="9"/>
        <v>4.9504950495049505</v>
      </c>
      <c r="W38" s="364"/>
      <c r="AE38" s="358"/>
      <c r="AF38" s="358"/>
    </row>
    <row r="39" spans="1:32" ht="18" customHeight="1">
      <c r="A39" s="358">
        <v>35</v>
      </c>
      <c r="B39" s="365" t="s">
        <v>55</v>
      </c>
      <c r="C39" s="330">
        <v>281</v>
      </c>
      <c r="D39" s="330">
        <v>301</v>
      </c>
      <c r="E39" s="361">
        <f t="shared" si="0"/>
        <v>-20</v>
      </c>
      <c r="F39" s="362">
        <f t="shared" si="11"/>
        <v>-6.64451827242525</v>
      </c>
      <c r="G39" s="363">
        <f t="shared" si="6"/>
        <v>1.8001800180018002</v>
      </c>
      <c r="H39" s="364"/>
      <c r="I39" s="358">
        <v>3</v>
      </c>
      <c r="J39" s="365" t="s">
        <v>95</v>
      </c>
      <c r="K39" s="330">
        <v>831</v>
      </c>
      <c r="L39" s="330">
        <v>996</v>
      </c>
      <c r="M39" s="361">
        <f t="shared" si="1"/>
        <v>-165</v>
      </c>
      <c r="N39" s="362">
        <f t="shared" si="7"/>
        <v>-16.566265060240962</v>
      </c>
      <c r="O39" s="364">
        <f t="shared" si="8"/>
        <v>14.851485148514852</v>
      </c>
      <c r="P39" s="358">
        <v>4</v>
      </c>
      <c r="Q39" s="365" t="s">
        <v>96</v>
      </c>
      <c r="R39" s="330">
        <v>1487</v>
      </c>
      <c r="S39" s="330">
        <v>1383</v>
      </c>
      <c r="T39" s="361">
        <f t="shared" si="14"/>
        <v>104</v>
      </c>
      <c r="U39" s="362">
        <f t="shared" si="15"/>
        <v>7.519884309472162</v>
      </c>
      <c r="V39" s="363">
        <f t="shared" si="9"/>
        <v>-9.36093609360936</v>
      </c>
      <c r="W39" s="364"/>
      <c r="AE39" s="358"/>
      <c r="AF39" s="358"/>
    </row>
    <row r="40" spans="1:32" ht="18" customHeight="1">
      <c r="A40" s="358">
        <v>36</v>
      </c>
      <c r="B40" s="365" t="s">
        <v>59</v>
      </c>
      <c r="C40" s="330">
        <v>1209</v>
      </c>
      <c r="D40" s="330">
        <v>1377</v>
      </c>
      <c r="E40" s="361">
        <f t="shared" si="0"/>
        <v>-168</v>
      </c>
      <c r="F40" s="362">
        <f t="shared" si="11"/>
        <v>-12.200435729847495</v>
      </c>
      <c r="G40" s="363">
        <f t="shared" si="6"/>
        <v>15.121512151215123</v>
      </c>
      <c r="H40" s="364"/>
      <c r="I40" s="754" t="s">
        <v>337</v>
      </c>
      <c r="J40" s="753"/>
      <c r="K40" s="135">
        <f>SUM(K37:K39)</f>
        <v>1135</v>
      </c>
      <c r="L40" s="135">
        <f>SUM(L37:L39)</f>
        <v>1335</v>
      </c>
      <c r="M40" s="369">
        <f t="shared" si="1"/>
        <v>-200</v>
      </c>
      <c r="N40" s="370">
        <f t="shared" si="7"/>
        <v>-14.981273408239701</v>
      </c>
      <c r="O40" s="383">
        <f t="shared" si="8"/>
        <v>18.001800180018</v>
      </c>
      <c r="P40" s="358">
        <v>5</v>
      </c>
      <c r="Q40" s="365" t="s">
        <v>100</v>
      </c>
      <c r="R40" s="330">
        <v>582</v>
      </c>
      <c r="S40" s="330">
        <v>849</v>
      </c>
      <c r="T40" s="361">
        <f t="shared" si="14"/>
        <v>-267</v>
      </c>
      <c r="U40" s="362">
        <f t="shared" si="15"/>
        <v>-31.448763250883392</v>
      </c>
      <c r="V40" s="363">
        <f t="shared" si="9"/>
        <v>24.032403240324033</v>
      </c>
      <c r="W40" s="364"/>
      <c r="AE40" s="358"/>
      <c r="AF40" s="358"/>
    </row>
    <row r="41" spans="1:32" ht="18" customHeight="1">
      <c r="A41" s="358">
        <v>37</v>
      </c>
      <c r="B41" s="365" t="s">
        <v>63</v>
      </c>
      <c r="C41" s="330">
        <v>3046</v>
      </c>
      <c r="D41" s="330">
        <v>3169</v>
      </c>
      <c r="E41" s="361">
        <f t="shared" si="0"/>
        <v>-123</v>
      </c>
      <c r="F41" s="362">
        <f t="shared" si="11"/>
        <v>-3.8813505837803723</v>
      </c>
      <c r="G41" s="363">
        <f t="shared" si="6"/>
        <v>11.071107110711072</v>
      </c>
      <c r="H41" s="364"/>
      <c r="I41" s="358">
        <v>1</v>
      </c>
      <c r="J41" s="365" t="s">
        <v>103</v>
      </c>
      <c r="K41" s="330">
        <v>192</v>
      </c>
      <c r="L41" s="330">
        <v>211</v>
      </c>
      <c r="M41" s="361">
        <f t="shared" si="1"/>
        <v>-19</v>
      </c>
      <c r="N41" s="362">
        <f t="shared" si="7"/>
        <v>-9.004739336492891</v>
      </c>
      <c r="O41" s="364">
        <f t="shared" si="8"/>
        <v>1.7101710171017102</v>
      </c>
      <c r="P41" s="358">
        <v>6</v>
      </c>
      <c r="Q41" s="365" t="s">
        <v>104</v>
      </c>
      <c r="R41" s="330">
        <v>509</v>
      </c>
      <c r="S41" s="330">
        <v>584</v>
      </c>
      <c r="T41" s="361">
        <f t="shared" si="14"/>
        <v>-75</v>
      </c>
      <c r="U41" s="362">
        <f t="shared" si="15"/>
        <v>-12.842465753424658</v>
      </c>
      <c r="V41" s="363">
        <f t="shared" si="9"/>
        <v>6.750675067506751</v>
      </c>
      <c r="W41" s="364"/>
      <c r="AE41" s="358"/>
      <c r="AF41" s="358"/>
    </row>
    <row r="42" spans="1:32" ht="18" customHeight="1">
      <c r="A42" s="358">
        <v>38</v>
      </c>
      <c r="B42" s="365" t="s">
        <v>67</v>
      </c>
      <c r="C42" s="330">
        <v>615</v>
      </c>
      <c r="D42" s="330">
        <v>589</v>
      </c>
      <c r="E42" s="361">
        <f t="shared" si="0"/>
        <v>26</v>
      </c>
      <c r="F42" s="362">
        <f t="shared" si="11"/>
        <v>4.4142614601018675</v>
      </c>
      <c r="G42" s="363">
        <f t="shared" si="6"/>
        <v>-2.34023402340234</v>
      </c>
      <c r="H42" s="364"/>
      <c r="I42" s="358">
        <v>2</v>
      </c>
      <c r="J42" s="365" t="s">
        <v>107</v>
      </c>
      <c r="K42" s="330">
        <v>1199</v>
      </c>
      <c r="L42" s="330">
        <v>1235</v>
      </c>
      <c r="M42" s="361">
        <f t="shared" si="1"/>
        <v>-36</v>
      </c>
      <c r="N42" s="362">
        <f t="shared" si="7"/>
        <v>-2.91497975708502</v>
      </c>
      <c r="O42" s="364">
        <f t="shared" si="8"/>
        <v>3.2403240324032403</v>
      </c>
      <c r="P42" s="754" t="s">
        <v>338</v>
      </c>
      <c r="Q42" s="753"/>
      <c r="R42" s="135">
        <f>SUM(R36:R41)</f>
        <v>3548</v>
      </c>
      <c r="S42" s="135">
        <f>SUM(S36:S41)</f>
        <v>3859</v>
      </c>
      <c r="T42" s="369">
        <f t="shared" si="14"/>
        <v>-311</v>
      </c>
      <c r="U42" s="370">
        <f t="shared" si="15"/>
        <v>-8.059082663902565</v>
      </c>
      <c r="V42" s="371">
        <f t="shared" si="9"/>
        <v>27.992799279927993</v>
      </c>
      <c r="W42" s="364"/>
      <c r="AE42" s="358"/>
      <c r="AF42" s="358"/>
    </row>
    <row r="43" spans="1:32" ht="18" customHeight="1">
      <c r="A43" s="358">
        <v>39</v>
      </c>
      <c r="B43" s="365" t="s">
        <v>70</v>
      </c>
      <c r="C43" s="330">
        <v>305</v>
      </c>
      <c r="D43" s="330">
        <v>303</v>
      </c>
      <c r="E43" s="361">
        <f t="shared" si="0"/>
        <v>2</v>
      </c>
      <c r="F43" s="362">
        <f t="shared" si="11"/>
        <v>0.6600660066006601</v>
      </c>
      <c r="G43" s="363">
        <f t="shared" si="6"/>
        <v>-0.18001800180018002</v>
      </c>
      <c r="H43" s="364"/>
      <c r="I43" s="358">
        <v>3</v>
      </c>
      <c r="J43" s="365" t="s">
        <v>111</v>
      </c>
      <c r="K43" s="330">
        <v>421</v>
      </c>
      <c r="L43" s="330">
        <v>438</v>
      </c>
      <c r="M43" s="361">
        <f t="shared" si="1"/>
        <v>-17</v>
      </c>
      <c r="N43" s="362">
        <f t="shared" si="7"/>
        <v>-3.8812785388127855</v>
      </c>
      <c r="O43" s="364">
        <f t="shared" si="8"/>
        <v>1.5301530153015301</v>
      </c>
      <c r="P43" s="358">
        <v>1</v>
      </c>
      <c r="Q43" s="365" t="s">
        <v>112</v>
      </c>
      <c r="R43" s="330">
        <v>1560</v>
      </c>
      <c r="S43" s="384">
        <v>1612</v>
      </c>
      <c r="T43" s="361">
        <f aca="true" t="shared" si="16" ref="T43:T51">R43-S43</f>
        <v>-52</v>
      </c>
      <c r="U43" s="362">
        <f aca="true" t="shared" si="17" ref="U43:U51">T43/S43%</f>
        <v>-3.225806451612903</v>
      </c>
      <c r="V43" s="363">
        <f t="shared" si="9"/>
        <v>4.68046804680468</v>
      </c>
      <c r="W43" s="364"/>
      <c r="AE43" s="358"/>
      <c r="AF43" s="358"/>
    </row>
    <row r="44" spans="1:32" ht="18" customHeight="1">
      <c r="A44" s="358">
        <v>40</v>
      </c>
      <c r="B44" s="365" t="s">
        <v>74</v>
      </c>
      <c r="C44" s="330">
        <v>591</v>
      </c>
      <c r="D44" s="330">
        <v>624</v>
      </c>
      <c r="E44" s="361">
        <f>C44-D44</f>
        <v>-33</v>
      </c>
      <c r="F44" s="362">
        <f>E44/D44%</f>
        <v>-5.288461538461538</v>
      </c>
      <c r="G44" s="363">
        <f t="shared" si="6"/>
        <v>2.9702970297029703</v>
      </c>
      <c r="H44" s="364"/>
      <c r="I44" s="358">
        <v>4</v>
      </c>
      <c r="J44" s="365" t="s">
        <v>115</v>
      </c>
      <c r="K44" s="330">
        <v>531</v>
      </c>
      <c r="L44" s="330">
        <v>648</v>
      </c>
      <c r="M44" s="361">
        <f t="shared" si="1"/>
        <v>-117</v>
      </c>
      <c r="N44" s="362">
        <f t="shared" si="7"/>
        <v>-18.055555555555554</v>
      </c>
      <c r="O44" s="364">
        <f t="shared" si="8"/>
        <v>10.531053105310532</v>
      </c>
      <c r="P44" s="358">
        <v>2</v>
      </c>
      <c r="Q44" s="365" t="s">
        <v>116</v>
      </c>
      <c r="R44" s="330">
        <v>660</v>
      </c>
      <c r="S44" s="384">
        <v>684</v>
      </c>
      <c r="T44" s="361">
        <f t="shared" si="16"/>
        <v>-24</v>
      </c>
      <c r="U44" s="362">
        <f t="shared" si="17"/>
        <v>-3.5087719298245617</v>
      </c>
      <c r="V44" s="363">
        <f t="shared" si="9"/>
        <v>2.16021602160216</v>
      </c>
      <c r="W44" s="383"/>
      <c r="AE44" s="358"/>
      <c r="AF44" s="358"/>
    </row>
    <row r="45" spans="1:32" ht="18" customHeight="1">
      <c r="A45" s="358">
        <v>41</v>
      </c>
      <c r="B45" s="365" t="s">
        <v>78</v>
      </c>
      <c r="C45" s="330">
        <v>639</v>
      </c>
      <c r="D45" s="330">
        <v>657</v>
      </c>
      <c r="E45" s="361">
        <f>C45-D45</f>
        <v>-18</v>
      </c>
      <c r="F45" s="362">
        <f>E45/D45%</f>
        <v>-2.73972602739726</v>
      </c>
      <c r="G45" s="363">
        <f t="shared" si="6"/>
        <v>1.6201620162016201</v>
      </c>
      <c r="H45" s="364"/>
      <c r="I45" s="754" t="s">
        <v>320</v>
      </c>
      <c r="J45" s="753"/>
      <c r="K45" s="135">
        <f>SUM(K41:K44)</f>
        <v>2343</v>
      </c>
      <c r="L45" s="135">
        <f>SUM(L41:L44)</f>
        <v>2532</v>
      </c>
      <c r="M45" s="369">
        <f t="shared" si="1"/>
        <v>-189</v>
      </c>
      <c r="N45" s="370">
        <f t="shared" si="7"/>
        <v>-7.464454976303317</v>
      </c>
      <c r="O45" s="383">
        <f t="shared" si="8"/>
        <v>17.011701170117014</v>
      </c>
      <c r="P45" s="358">
        <v>3</v>
      </c>
      <c r="Q45" s="365" t="s">
        <v>120</v>
      </c>
      <c r="R45" s="330">
        <v>193</v>
      </c>
      <c r="S45" s="384">
        <v>193</v>
      </c>
      <c r="T45" s="361">
        <f t="shared" si="16"/>
        <v>0</v>
      </c>
      <c r="U45" s="362">
        <f t="shared" si="17"/>
        <v>0</v>
      </c>
      <c r="V45" s="363">
        <f t="shared" si="9"/>
        <v>0</v>
      </c>
      <c r="W45" s="364"/>
      <c r="AE45" s="358"/>
      <c r="AF45" s="358"/>
    </row>
    <row r="46" spans="1:32" ht="18" customHeight="1">
      <c r="A46" s="358">
        <v>42</v>
      </c>
      <c r="B46" s="365" t="s">
        <v>82</v>
      </c>
      <c r="C46" s="330">
        <v>399</v>
      </c>
      <c r="D46" s="330">
        <v>400</v>
      </c>
      <c r="E46" s="361">
        <f>C46-D46</f>
        <v>-1</v>
      </c>
      <c r="F46" s="362">
        <f>E46/D46%</f>
        <v>-0.25</v>
      </c>
      <c r="G46" s="363">
        <f t="shared" si="6"/>
        <v>0.09000900090009001</v>
      </c>
      <c r="H46" s="364"/>
      <c r="J46" s="385"/>
      <c r="K46" s="335"/>
      <c r="L46" s="335"/>
      <c r="M46" s="335"/>
      <c r="N46" s="335"/>
      <c r="O46" s="358"/>
      <c r="P46" s="358">
        <v>4</v>
      </c>
      <c r="Q46" s="365" t="s">
        <v>124</v>
      </c>
      <c r="R46" s="330">
        <v>420</v>
      </c>
      <c r="S46" s="384">
        <v>455</v>
      </c>
      <c r="T46" s="361">
        <f t="shared" si="16"/>
        <v>-35</v>
      </c>
      <c r="U46" s="362">
        <f t="shared" si="17"/>
        <v>-7.6923076923076925</v>
      </c>
      <c r="V46" s="363">
        <f t="shared" si="9"/>
        <v>3.1503150315031503</v>
      </c>
      <c r="W46" s="364"/>
      <c r="AE46" s="358"/>
      <c r="AF46" s="358"/>
    </row>
    <row r="47" spans="1:32" ht="18" customHeight="1">
      <c r="A47" s="753" t="s">
        <v>319</v>
      </c>
      <c r="B47" s="759"/>
      <c r="C47" s="135">
        <f>SUM(C5:C46)</f>
        <v>24247</v>
      </c>
      <c r="D47" s="135">
        <f>SUM(D5:D46)</f>
        <v>24973</v>
      </c>
      <c r="E47" s="369">
        <f>C47-D47</f>
        <v>-726</v>
      </c>
      <c r="F47" s="370">
        <f>E47/D47%</f>
        <v>-2.907139710887759</v>
      </c>
      <c r="G47" s="371">
        <f t="shared" si="6"/>
        <v>65.34653465346535</v>
      </c>
      <c r="H47" s="383"/>
      <c r="J47" s="385"/>
      <c r="K47" s="335"/>
      <c r="L47" s="335"/>
      <c r="M47" s="335"/>
      <c r="N47" s="335"/>
      <c r="O47" s="358"/>
      <c r="P47" s="358">
        <v>5</v>
      </c>
      <c r="Q47" s="365" t="s">
        <v>127</v>
      </c>
      <c r="R47" s="330">
        <v>481</v>
      </c>
      <c r="S47" s="384">
        <v>510</v>
      </c>
      <c r="T47" s="361">
        <f t="shared" si="16"/>
        <v>-29</v>
      </c>
      <c r="U47" s="362">
        <f>T47/S47%</f>
        <v>-5.686274509803922</v>
      </c>
      <c r="V47" s="363">
        <f t="shared" si="9"/>
        <v>2.6102610261026102</v>
      </c>
      <c r="W47" s="364"/>
      <c r="AE47" s="358"/>
      <c r="AF47" s="358"/>
    </row>
    <row r="48" spans="1:32" ht="18" customHeight="1">
      <c r="A48" s="358"/>
      <c r="B48" s="365"/>
      <c r="C48" s="330"/>
      <c r="D48" s="330"/>
      <c r="E48" s="361"/>
      <c r="F48" s="362"/>
      <c r="G48" s="363"/>
      <c r="H48" s="364"/>
      <c r="J48" s="385"/>
      <c r="K48" s="335"/>
      <c r="L48" s="335"/>
      <c r="M48" s="335"/>
      <c r="N48" s="335"/>
      <c r="O48" s="358"/>
      <c r="P48" s="358">
        <v>6</v>
      </c>
      <c r="Q48" s="365" t="s">
        <v>131</v>
      </c>
      <c r="R48" s="330">
        <v>574</v>
      </c>
      <c r="S48" s="384">
        <v>636</v>
      </c>
      <c r="T48" s="361">
        <f>R48-S48</f>
        <v>-62</v>
      </c>
      <c r="U48" s="362">
        <f t="shared" si="17"/>
        <v>-9.748427672955975</v>
      </c>
      <c r="V48" s="363">
        <f t="shared" si="9"/>
        <v>5.5805580558055805</v>
      </c>
      <c r="W48" s="364"/>
      <c r="AE48" s="358"/>
      <c r="AF48" s="358"/>
    </row>
    <row r="49" spans="1:32" ht="18" customHeight="1">
      <c r="A49" s="358"/>
      <c r="B49" s="365"/>
      <c r="C49" s="330"/>
      <c r="D49" s="330"/>
      <c r="E49" s="361"/>
      <c r="F49" s="362"/>
      <c r="G49" s="363"/>
      <c r="H49" s="364"/>
      <c r="J49" s="385"/>
      <c r="K49" s="335"/>
      <c r="L49" s="335"/>
      <c r="M49" s="335"/>
      <c r="N49" s="335"/>
      <c r="O49" s="358"/>
      <c r="P49" s="358">
        <v>7</v>
      </c>
      <c r="Q49" s="365" t="s">
        <v>135</v>
      </c>
      <c r="R49" s="330">
        <v>863</v>
      </c>
      <c r="S49" s="384">
        <v>908</v>
      </c>
      <c r="T49" s="361">
        <f t="shared" si="16"/>
        <v>-45</v>
      </c>
      <c r="U49" s="362">
        <f t="shared" si="17"/>
        <v>-4.955947136563877</v>
      </c>
      <c r="V49" s="363">
        <f t="shared" si="9"/>
        <v>4.05040504050405</v>
      </c>
      <c r="W49" s="364"/>
      <c r="AE49" s="358"/>
      <c r="AF49" s="358"/>
    </row>
    <row r="50" spans="1:23" ht="18" customHeight="1">
      <c r="A50" s="358"/>
      <c r="B50" s="365"/>
      <c r="C50" s="330"/>
      <c r="D50" s="330"/>
      <c r="E50" s="361"/>
      <c r="F50" s="362"/>
      <c r="G50" s="363"/>
      <c r="H50" s="364"/>
      <c r="J50" s="385"/>
      <c r="K50" s="335"/>
      <c r="L50" s="335"/>
      <c r="M50" s="335"/>
      <c r="N50" s="335"/>
      <c r="O50" s="358"/>
      <c r="P50" s="358">
        <v>8</v>
      </c>
      <c r="Q50" s="365" t="s">
        <v>321</v>
      </c>
      <c r="R50" s="330">
        <v>190</v>
      </c>
      <c r="S50" s="384">
        <v>209</v>
      </c>
      <c r="T50" s="361">
        <f t="shared" si="16"/>
        <v>-19</v>
      </c>
      <c r="U50" s="362">
        <f t="shared" si="17"/>
        <v>-9.090909090909092</v>
      </c>
      <c r="V50" s="363">
        <f t="shared" si="9"/>
        <v>1.7101710171017102</v>
      </c>
      <c r="W50" s="364"/>
    </row>
    <row r="51" spans="1:23" ht="18" customHeight="1">
      <c r="A51" s="757"/>
      <c r="B51" s="758"/>
      <c r="C51" s="337"/>
      <c r="D51" s="337"/>
      <c r="E51" s="373"/>
      <c r="F51" s="374"/>
      <c r="G51" s="375"/>
      <c r="H51" s="383"/>
      <c r="I51" s="111"/>
      <c r="J51" s="386"/>
      <c r="K51" s="112"/>
      <c r="L51" s="112"/>
      <c r="M51" s="387"/>
      <c r="N51" s="388"/>
      <c r="O51" s="571"/>
      <c r="P51" s="760" t="s">
        <v>322</v>
      </c>
      <c r="Q51" s="757"/>
      <c r="R51" s="337">
        <f>SUM(R43:R50)</f>
        <v>4941</v>
      </c>
      <c r="S51" s="337">
        <f>SUM(S43:S50)</f>
        <v>5207</v>
      </c>
      <c r="T51" s="373">
        <f t="shared" si="16"/>
        <v>-266</v>
      </c>
      <c r="U51" s="374">
        <f t="shared" si="17"/>
        <v>-5.108507777991166</v>
      </c>
      <c r="V51" s="375">
        <f t="shared" si="9"/>
        <v>23.942394239423944</v>
      </c>
      <c r="W51" s="364"/>
    </row>
    <row r="52" spans="1:23" ht="18" customHeight="1">
      <c r="A52" s="113" t="s">
        <v>339</v>
      </c>
      <c r="C52" s="329"/>
      <c r="D52" s="329"/>
      <c r="J52" s="333"/>
      <c r="K52" s="389"/>
      <c r="L52" s="333"/>
      <c r="M52" s="333"/>
      <c r="N52" s="333"/>
      <c r="O52" s="358"/>
      <c r="W52" s="364"/>
    </row>
    <row r="53" spans="10:23" ht="18" customHeight="1">
      <c r="J53" s="358"/>
      <c r="K53" s="358"/>
      <c r="L53" s="358"/>
      <c r="M53" s="358"/>
      <c r="N53" s="358"/>
      <c r="O53" s="358"/>
      <c r="W53" s="383"/>
    </row>
    <row r="54" spans="2:23" ht="18" customHeight="1"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W54" s="383"/>
    </row>
    <row r="55" spans="1:15" ht="18" customHeight="1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</row>
    <row r="56" spans="2:15" ht="18" customHeight="1"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4829" ht="41.25" customHeight="1"/>
    <row r="4862" ht="11.25" customHeight="1"/>
  </sheetData>
  <mergeCells count="43">
    <mergeCell ref="A2:B2"/>
    <mergeCell ref="P1:U1"/>
    <mergeCell ref="R3:S3"/>
    <mergeCell ref="Z3:AA3"/>
    <mergeCell ref="T3:T4"/>
    <mergeCell ref="U3:U4"/>
    <mergeCell ref="G1:M1"/>
    <mergeCell ref="F3:F4"/>
    <mergeCell ref="G3:G4"/>
    <mergeCell ref="I36:J36"/>
    <mergeCell ref="P35:Q35"/>
    <mergeCell ref="I24:J24"/>
    <mergeCell ref="AB3:AB4"/>
    <mergeCell ref="X23:Y23"/>
    <mergeCell ref="X20:Y20"/>
    <mergeCell ref="X16:Y16"/>
    <mergeCell ref="X27:Y27"/>
    <mergeCell ref="O3:O4"/>
    <mergeCell ref="V3:V4"/>
    <mergeCell ref="P51:Q51"/>
    <mergeCell ref="P17:Q17"/>
    <mergeCell ref="K3:L3"/>
    <mergeCell ref="M3:M4"/>
    <mergeCell ref="N3:N4"/>
    <mergeCell ref="P3:Q4"/>
    <mergeCell ref="P42:Q42"/>
    <mergeCell ref="A51:B51"/>
    <mergeCell ref="I16:J16"/>
    <mergeCell ref="I3:J4"/>
    <mergeCell ref="I34:J34"/>
    <mergeCell ref="I40:J40"/>
    <mergeCell ref="I45:J45"/>
    <mergeCell ref="A47:B47"/>
    <mergeCell ref="A3:B4"/>
    <mergeCell ref="C3:D3"/>
    <mergeCell ref="E3:E4"/>
    <mergeCell ref="X24:Y24"/>
    <mergeCell ref="X3:Y4"/>
    <mergeCell ref="AD3:AD4"/>
    <mergeCell ref="X13:Y13"/>
    <mergeCell ref="X22:Y22"/>
    <mergeCell ref="AC3:AC4"/>
    <mergeCell ref="X9:Y9"/>
  </mergeCells>
  <printOptions/>
  <pageMargins left="0.41" right="0.23" top="0.77" bottom="0.77" header="0.512" footer="0.512"/>
  <pageSetup horizontalDpi="600" verticalDpi="600" orientation="portrait" paperSize="9" scale="79" r:id="rId1"/>
  <colBreaks count="1" manualBreakCount="1">
    <brk id="15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52"/>
  <sheetViews>
    <sheetView zoomScaleSheetLayoutView="75" workbookViewId="0" topLeftCell="A1">
      <selection activeCell="A1" sqref="A1:G1"/>
    </sheetView>
  </sheetViews>
  <sheetFormatPr defaultColWidth="8.00390625" defaultRowHeight="13.5"/>
  <cols>
    <col min="1" max="1" width="10.875" style="341" customWidth="1"/>
    <col min="2" max="4" width="10.875" style="113" customWidth="1"/>
    <col min="5" max="5" width="10.875" style="341" customWidth="1"/>
    <col min="6" max="8" width="10.875" style="113" customWidth="1"/>
    <col min="9" max="9" width="10.875" style="341" customWidth="1"/>
    <col min="10" max="12" width="10.875" style="113" customWidth="1"/>
    <col min="13" max="13" width="10.875" style="341" customWidth="1"/>
    <col min="14" max="16" width="10.875" style="113" customWidth="1"/>
    <col min="17" max="16384" width="8.00390625" style="113" customWidth="1"/>
  </cols>
  <sheetData>
    <row r="1" spans="1:15" s="91" customFormat="1" ht="21" customHeight="1">
      <c r="A1" s="711" t="s">
        <v>518</v>
      </c>
      <c r="B1" s="711"/>
      <c r="C1" s="711"/>
      <c r="D1" s="711"/>
      <c r="E1" s="711"/>
      <c r="F1" s="711"/>
      <c r="G1" s="711"/>
      <c r="H1" s="289"/>
      <c r="I1" s="764" t="s">
        <v>662</v>
      </c>
      <c r="J1" s="764"/>
      <c r="K1" s="764"/>
      <c r="L1" s="764"/>
      <c r="M1" s="764"/>
      <c r="N1" s="764"/>
      <c r="O1" s="764"/>
    </row>
    <row r="2" spans="1:17" s="92" customFormat="1" ht="21" customHeight="1">
      <c r="A2" s="766" t="s">
        <v>694</v>
      </c>
      <c r="B2" s="766"/>
      <c r="C2" s="407"/>
      <c r="E2" s="130"/>
      <c r="I2" s="130"/>
      <c r="M2" s="130"/>
      <c r="N2" s="765" t="s">
        <v>534</v>
      </c>
      <c r="O2" s="765"/>
      <c r="P2" s="765"/>
      <c r="Q2" s="408"/>
    </row>
    <row r="3" spans="1:16" s="133" customFormat="1" ht="16.5" customHeight="1">
      <c r="A3" s="96" t="s">
        <v>207</v>
      </c>
      <c r="B3" s="94" t="s">
        <v>208</v>
      </c>
      <c r="C3" s="94" t="s">
        <v>209</v>
      </c>
      <c r="D3" s="95" t="s">
        <v>210</v>
      </c>
      <c r="E3" s="131" t="s">
        <v>207</v>
      </c>
      <c r="F3" s="94" t="s">
        <v>208</v>
      </c>
      <c r="G3" s="94" t="s">
        <v>209</v>
      </c>
      <c r="H3" s="95" t="s">
        <v>210</v>
      </c>
      <c r="I3" s="96" t="s">
        <v>207</v>
      </c>
      <c r="J3" s="94" t="s">
        <v>208</v>
      </c>
      <c r="K3" s="94" t="s">
        <v>209</v>
      </c>
      <c r="L3" s="132" t="s">
        <v>210</v>
      </c>
      <c r="M3" s="96" t="s">
        <v>207</v>
      </c>
      <c r="N3" s="94" t="s">
        <v>208</v>
      </c>
      <c r="O3" s="94" t="s">
        <v>209</v>
      </c>
      <c r="P3" s="95" t="s">
        <v>210</v>
      </c>
    </row>
    <row r="4" spans="1:16" ht="16.5" customHeight="1">
      <c r="A4" s="134" t="s">
        <v>208</v>
      </c>
      <c r="B4" s="459">
        <f>SUM(C4:D4)</f>
        <v>103867</v>
      </c>
      <c r="C4" s="135">
        <f>SUM(C5,C11,C17,C23,C29,C35,C41,G5,G11,G17,G23,G29,G35,G41,K5,K11,K17,K23,K24)</f>
        <v>51070</v>
      </c>
      <c r="D4" s="409">
        <f>SUM(D5,D11,D17,D23,D29,D35,D41,H5,H11,H17,H23,H29,H35,H41,L5,L11,L17,L23,L24)</f>
        <v>52797</v>
      </c>
      <c r="E4" s="139"/>
      <c r="F4" s="327"/>
      <c r="G4" s="410"/>
      <c r="H4" s="411"/>
      <c r="I4" s="137"/>
      <c r="J4" s="327"/>
      <c r="K4" s="410"/>
      <c r="L4" s="411"/>
      <c r="M4" s="328"/>
      <c r="N4" s="412">
        <f>SUM(N5:N22)</f>
        <v>103839</v>
      </c>
      <c r="O4" s="413">
        <f>SUM(O5:O22)</f>
        <v>51053</v>
      </c>
      <c r="P4" s="412">
        <f>SUM(P5:P22)</f>
        <v>52786</v>
      </c>
    </row>
    <row r="5" spans="1:16" ht="16.5" customHeight="1">
      <c r="A5" s="136" t="s">
        <v>211</v>
      </c>
      <c r="B5" s="327">
        <f>SUM(B6:B10)</f>
        <v>4420</v>
      </c>
      <c r="C5" s="330">
        <f>SUM(C6:C10)</f>
        <v>2202</v>
      </c>
      <c r="D5" s="330">
        <f>SUM(D6:D10)</f>
        <v>2218</v>
      </c>
      <c r="E5" s="139" t="s">
        <v>197</v>
      </c>
      <c r="F5" s="327">
        <f>SUM(F6:F10)</f>
        <v>6996</v>
      </c>
      <c r="G5" s="330">
        <f>SUM(G6:G10)</f>
        <v>3576</v>
      </c>
      <c r="H5" s="411">
        <f>SUM(H6:H10)</f>
        <v>3420</v>
      </c>
      <c r="I5" s="137" t="s">
        <v>203</v>
      </c>
      <c r="J5" s="327">
        <f>SUM(J6:J10)</f>
        <v>5360</v>
      </c>
      <c r="K5" s="330">
        <f>SUM(K6:K10)</f>
        <v>2488</v>
      </c>
      <c r="L5" s="411">
        <f>SUM(L6:L10)</f>
        <v>2872</v>
      </c>
      <c r="M5" s="139" t="s">
        <v>212</v>
      </c>
      <c r="N5" s="327">
        <f>SUM(B6:B10)</f>
        <v>4420</v>
      </c>
      <c r="O5" s="330">
        <f>SUM(C6:C10)</f>
        <v>2202</v>
      </c>
      <c r="P5" s="327">
        <f>SUM(D6:D10)</f>
        <v>2218</v>
      </c>
    </row>
    <row r="6" spans="1:16" ht="16.5" customHeight="1">
      <c r="A6" s="136">
        <v>0</v>
      </c>
      <c r="B6" s="327">
        <f>SUM(C6:D6)</f>
        <v>836</v>
      </c>
      <c r="C6" s="330">
        <v>420</v>
      </c>
      <c r="D6" s="552">
        <v>416</v>
      </c>
      <c r="E6" s="139">
        <v>35</v>
      </c>
      <c r="F6" s="327">
        <f>SUM(G6:H6)</f>
        <v>1438</v>
      </c>
      <c r="G6" s="330">
        <v>761</v>
      </c>
      <c r="H6" s="411">
        <v>677</v>
      </c>
      <c r="I6" s="137">
        <v>70</v>
      </c>
      <c r="J6" s="327">
        <f>SUM(K6:L6)</f>
        <v>1152</v>
      </c>
      <c r="K6" s="330">
        <v>545</v>
      </c>
      <c r="L6" s="411">
        <v>607</v>
      </c>
      <c r="M6" s="139" t="s">
        <v>192</v>
      </c>
      <c r="N6" s="327">
        <f>SUM(B12:B16)</f>
        <v>5017</v>
      </c>
      <c r="O6" s="330">
        <f>SUM(C12:C16)</f>
        <v>2589</v>
      </c>
      <c r="P6" s="327">
        <f>SUM(D12:D16)</f>
        <v>2428</v>
      </c>
    </row>
    <row r="7" spans="1:16" ht="16.5" customHeight="1">
      <c r="A7" s="136">
        <v>1</v>
      </c>
      <c r="B7" s="327">
        <f>SUM(C7:D7)</f>
        <v>842</v>
      </c>
      <c r="C7" s="330">
        <v>401</v>
      </c>
      <c r="D7" s="552">
        <v>441</v>
      </c>
      <c r="E7" s="139">
        <v>36</v>
      </c>
      <c r="F7" s="327">
        <f>SUM(G7:H7)</f>
        <v>1373</v>
      </c>
      <c r="G7" s="330">
        <v>667</v>
      </c>
      <c r="H7" s="411">
        <v>706</v>
      </c>
      <c r="I7" s="137">
        <v>71</v>
      </c>
      <c r="J7" s="327">
        <f>SUM(K7:L7)</f>
        <v>1059</v>
      </c>
      <c r="K7" s="330">
        <v>502</v>
      </c>
      <c r="L7" s="411">
        <v>557</v>
      </c>
      <c r="M7" s="139" t="s">
        <v>193</v>
      </c>
      <c r="N7" s="327">
        <f>SUM(B18:B22)</f>
        <v>5312</v>
      </c>
      <c r="O7" s="330">
        <f>SUM(C18:C22)</f>
        <v>2740</v>
      </c>
      <c r="P7" s="327">
        <f>SUM(D18:D22)</f>
        <v>2572</v>
      </c>
    </row>
    <row r="8" spans="1:16" ht="16.5" customHeight="1">
      <c r="A8" s="136">
        <v>2</v>
      </c>
      <c r="B8" s="327">
        <f>SUM(C8:D8)</f>
        <v>879</v>
      </c>
      <c r="C8" s="330">
        <v>469</v>
      </c>
      <c r="D8" s="552">
        <v>410</v>
      </c>
      <c r="E8" s="139">
        <v>37</v>
      </c>
      <c r="F8" s="327">
        <f>SUM(G8:H8)</f>
        <v>1442</v>
      </c>
      <c r="G8" s="330">
        <v>758</v>
      </c>
      <c r="H8" s="411">
        <v>684</v>
      </c>
      <c r="I8" s="137">
        <v>72</v>
      </c>
      <c r="J8" s="327">
        <f>SUM(K8:L8)</f>
        <v>1084</v>
      </c>
      <c r="K8" s="330">
        <v>494</v>
      </c>
      <c r="L8" s="411">
        <v>590</v>
      </c>
      <c r="M8" s="139" t="s">
        <v>194</v>
      </c>
      <c r="N8" s="327">
        <f>SUM(B24:B28)</f>
        <v>5724</v>
      </c>
      <c r="O8" s="330">
        <f>SUM(C24:C28)</f>
        <v>2913</v>
      </c>
      <c r="P8" s="327">
        <f>SUM(D24:D28)</f>
        <v>2811</v>
      </c>
    </row>
    <row r="9" spans="1:20" ht="16.5" customHeight="1">
      <c r="A9" s="136">
        <v>3</v>
      </c>
      <c r="B9" s="327">
        <f>SUM(C9:D9)</f>
        <v>921</v>
      </c>
      <c r="C9" s="330">
        <v>451</v>
      </c>
      <c r="D9" s="552">
        <v>470</v>
      </c>
      <c r="E9" s="139">
        <v>38</v>
      </c>
      <c r="F9" s="327">
        <f>SUM(G9:H9)</f>
        <v>1351</v>
      </c>
      <c r="G9" s="330">
        <v>685</v>
      </c>
      <c r="H9" s="411">
        <v>666</v>
      </c>
      <c r="I9" s="137">
        <v>73</v>
      </c>
      <c r="J9" s="327">
        <f>SUM(K9:L9)</f>
        <v>1027</v>
      </c>
      <c r="K9" s="330">
        <v>459</v>
      </c>
      <c r="L9" s="411">
        <v>568</v>
      </c>
      <c r="M9" s="139" t="s">
        <v>195</v>
      </c>
      <c r="N9" s="327">
        <f>SUM(B30:B34)</f>
        <v>4874</v>
      </c>
      <c r="O9" s="330">
        <f>SUM(C30:C34)</f>
        <v>2410</v>
      </c>
      <c r="P9" s="327">
        <f>SUM(D30:D34)</f>
        <v>2464</v>
      </c>
      <c r="S9" s="701"/>
      <c r="T9" s="701"/>
    </row>
    <row r="10" spans="1:16" ht="16.5" customHeight="1">
      <c r="A10" s="136">
        <v>4</v>
      </c>
      <c r="B10" s="327">
        <f>SUM(C10:D10)</f>
        <v>942</v>
      </c>
      <c r="C10" s="330">
        <v>461</v>
      </c>
      <c r="D10" s="552">
        <v>481</v>
      </c>
      <c r="E10" s="139">
        <v>39</v>
      </c>
      <c r="F10" s="327">
        <f>SUM(G10:H10)</f>
        <v>1392</v>
      </c>
      <c r="G10" s="330">
        <v>705</v>
      </c>
      <c r="H10" s="411">
        <v>687</v>
      </c>
      <c r="I10" s="137">
        <v>74</v>
      </c>
      <c r="J10" s="327">
        <f>SUM(K10:L10)</f>
        <v>1038</v>
      </c>
      <c r="K10" s="330">
        <v>488</v>
      </c>
      <c r="L10" s="411">
        <v>550</v>
      </c>
      <c r="M10" s="139" t="s">
        <v>196</v>
      </c>
      <c r="N10" s="327">
        <f>SUM(B36:B40)</f>
        <v>6060</v>
      </c>
      <c r="O10" s="330">
        <f>SUM(C36:C40)</f>
        <v>3088</v>
      </c>
      <c r="P10" s="327">
        <f>SUM(D36:D40)</f>
        <v>2972</v>
      </c>
    </row>
    <row r="11" spans="1:16" ht="16.5" customHeight="1">
      <c r="A11" s="136" t="s">
        <v>192</v>
      </c>
      <c r="B11" s="327">
        <f>SUM(B12:B16)</f>
        <v>5017</v>
      </c>
      <c r="C11" s="330">
        <f>SUM(C12:C16)</f>
        <v>2589</v>
      </c>
      <c r="D11" s="330">
        <f>SUM(D12:D16)</f>
        <v>2428</v>
      </c>
      <c r="E11" s="139" t="s">
        <v>198</v>
      </c>
      <c r="F11" s="327">
        <f>SUM(F12:F16)</f>
        <v>6101</v>
      </c>
      <c r="G11" s="330">
        <f>SUM(G12:G16)</f>
        <v>3106</v>
      </c>
      <c r="H11" s="411">
        <f>SUM(H12:H16)</f>
        <v>2995</v>
      </c>
      <c r="I11" s="137" t="s">
        <v>204</v>
      </c>
      <c r="J11" s="327">
        <f>SUM(J12:J16)</f>
        <v>5105</v>
      </c>
      <c r="K11" s="330">
        <f>SUM(K12:K16)</f>
        <v>2126</v>
      </c>
      <c r="L11" s="411">
        <f>SUM(L12:L16)</f>
        <v>2979</v>
      </c>
      <c r="M11" s="139" t="s">
        <v>213</v>
      </c>
      <c r="N11" s="327">
        <f>SUM(B42:B46)</f>
        <v>7443</v>
      </c>
      <c r="O11" s="330">
        <f>SUM(C42:C46)</f>
        <v>3796</v>
      </c>
      <c r="P11" s="327">
        <f>SUM(D42:D46)</f>
        <v>3647</v>
      </c>
    </row>
    <row r="12" spans="1:16" ht="16.5" customHeight="1">
      <c r="A12" s="136">
        <v>5</v>
      </c>
      <c r="B12" s="327">
        <f>SUM(C12:D12)</f>
        <v>961</v>
      </c>
      <c r="C12" s="330">
        <v>482</v>
      </c>
      <c r="D12" s="552">
        <v>479</v>
      </c>
      <c r="E12" s="139">
        <v>40</v>
      </c>
      <c r="F12" s="327">
        <f>SUM(G12:H12)</f>
        <v>1039</v>
      </c>
      <c r="G12" s="330">
        <v>532</v>
      </c>
      <c r="H12" s="411">
        <v>507</v>
      </c>
      <c r="I12" s="137">
        <v>75</v>
      </c>
      <c r="J12" s="327">
        <f>SUM(K12:L12)</f>
        <v>1117</v>
      </c>
      <c r="K12" s="330">
        <v>484</v>
      </c>
      <c r="L12" s="411">
        <v>633</v>
      </c>
      <c r="M12" s="139" t="s">
        <v>197</v>
      </c>
      <c r="N12" s="327">
        <f>SUM(F6:F10)</f>
        <v>6996</v>
      </c>
      <c r="O12" s="330">
        <f>SUM(G6:G10)</f>
        <v>3576</v>
      </c>
      <c r="P12" s="327">
        <f>SUM(H6:H10)</f>
        <v>3420</v>
      </c>
    </row>
    <row r="13" spans="1:20" ht="16.5" customHeight="1">
      <c r="A13" s="136">
        <v>6</v>
      </c>
      <c r="B13" s="327">
        <f>SUM(C13:D13)</f>
        <v>1044</v>
      </c>
      <c r="C13" s="330">
        <v>534</v>
      </c>
      <c r="D13" s="552">
        <v>510</v>
      </c>
      <c r="E13" s="139">
        <v>41</v>
      </c>
      <c r="F13" s="327">
        <f>SUM(G13:H13)</f>
        <v>1272</v>
      </c>
      <c r="G13" s="330">
        <v>651</v>
      </c>
      <c r="H13" s="411">
        <v>621</v>
      </c>
      <c r="I13" s="137">
        <v>76</v>
      </c>
      <c r="J13" s="327">
        <f>SUM(K13:L13)</f>
        <v>1050</v>
      </c>
      <c r="K13" s="330">
        <v>451</v>
      </c>
      <c r="L13" s="411">
        <v>599</v>
      </c>
      <c r="M13" s="139" t="s">
        <v>198</v>
      </c>
      <c r="N13" s="327">
        <f>SUM(F12:F16)</f>
        <v>6101</v>
      </c>
      <c r="O13" s="330">
        <f>SUM(G12:G16)</f>
        <v>3106</v>
      </c>
      <c r="P13" s="327">
        <f>SUM(H12:H16)</f>
        <v>2995</v>
      </c>
      <c r="S13" s="701"/>
      <c r="T13" s="701"/>
    </row>
    <row r="14" spans="1:16" ht="16.5" customHeight="1">
      <c r="A14" s="136">
        <v>7</v>
      </c>
      <c r="B14" s="327">
        <f>SUM(C14:D14)</f>
        <v>975</v>
      </c>
      <c r="C14" s="330">
        <v>519</v>
      </c>
      <c r="D14" s="552">
        <v>456</v>
      </c>
      <c r="E14" s="139">
        <v>42</v>
      </c>
      <c r="F14" s="327">
        <f>SUM(G14:H14)</f>
        <v>1232</v>
      </c>
      <c r="G14" s="330">
        <v>618</v>
      </c>
      <c r="H14" s="411">
        <v>614</v>
      </c>
      <c r="I14" s="137">
        <v>77</v>
      </c>
      <c r="J14" s="327">
        <f>SUM(K14:L14)</f>
        <v>1035</v>
      </c>
      <c r="K14" s="330">
        <v>412</v>
      </c>
      <c r="L14" s="411">
        <v>623</v>
      </c>
      <c r="M14" s="139" t="s">
        <v>199</v>
      </c>
      <c r="N14" s="327">
        <f>SUM(F18:F22)</f>
        <v>6625</v>
      </c>
      <c r="O14" s="330">
        <f>SUM(G18:G22)</f>
        <v>3387</v>
      </c>
      <c r="P14" s="327">
        <f>SUM(H18:H22)</f>
        <v>3238</v>
      </c>
    </row>
    <row r="15" spans="1:16" ht="16.5" customHeight="1">
      <c r="A15" s="136">
        <v>8</v>
      </c>
      <c r="B15" s="327">
        <f>SUM(C15:D15)</f>
        <v>987</v>
      </c>
      <c r="C15" s="330">
        <v>524</v>
      </c>
      <c r="D15" s="552">
        <v>463</v>
      </c>
      <c r="E15" s="139">
        <v>43</v>
      </c>
      <c r="F15" s="327">
        <f>SUM(G15:H15)</f>
        <v>1305</v>
      </c>
      <c r="G15" s="330">
        <v>660</v>
      </c>
      <c r="H15" s="411">
        <v>645</v>
      </c>
      <c r="I15" s="137">
        <v>78</v>
      </c>
      <c r="J15" s="327">
        <f>SUM(K15:L15)</f>
        <v>976</v>
      </c>
      <c r="K15" s="330">
        <v>421</v>
      </c>
      <c r="L15" s="411">
        <v>555</v>
      </c>
      <c r="M15" s="139" t="s">
        <v>200</v>
      </c>
      <c r="N15" s="327">
        <f>SUM(F24:F28)</f>
        <v>7712</v>
      </c>
      <c r="O15" s="330">
        <f>SUM(G24:G28)</f>
        <v>3870</v>
      </c>
      <c r="P15" s="327">
        <f>SUM(H24:H28)</f>
        <v>3842</v>
      </c>
    </row>
    <row r="16" spans="1:20" ht="16.5" customHeight="1">
      <c r="A16" s="136">
        <v>9</v>
      </c>
      <c r="B16" s="327">
        <f>SUM(C16:D16)</f>
        <v>1050</v>
      </c>
      <c r="C16" s="330">
        <v>530</v>
      </c>
      <c r="D16" s="552">
        <v>520</v>
      </c>
      <c r="E16" s="139">
        <v>44</v>
      </c>
      <c r="F16" s="327">
        <f>SUM(G16:H16)</f>
        <v>1253</v>
      </c>
      <c r="G16" s="330">
        <v>645</v>
      </c>
      <c r="H16" s="411">
        <v>608</v>
      </c>
      <c r="I16" s="137">
        <v>79</v>
      </c>
      <c r="J16" s="327">
        <f>SUM(K16:L16)</f>
        <v>927</v>
      </c>
      <c r="K16" s="330">
        <v>358</v>
      </c>
      <c r="L16" s="411">
        <v>569</v>
      </c>
      <c r="M16" s="139" t="s">
        <v>201</v>
      </c>
      <c r="N16" s="327">
        <f>SUM(F30:F34)</f>
        <v>9136</v>
      </c>
      <c r="O16" s="330">
        <f>SUM(G30:G34)</f>
        <v>4804</v>
      </c>
      <c r="P16" s="327">
        <f>SUM(H30:H34)</f>
        <v>4332</v>
      </c>
      <c r="S16" s="701"/>
      <c r="T16" s="701"/>
    </row>
    <row r="17" spans="1:16" ht="16.5" customHeight="1">
      <c r="A17" s="136" t="s">
        <v>193</v>
      </c>
      <c r="B17" s="327">
        <f>SUM(B18:B22)</f>
        <v>5312</v>
      </c>
      <c r="C17" s="330">
        <f>SUM(C18:C22)</f>
        <v>2740</v>
      </c>
      <c r="D17" s="330">
        <f>SUM(D18:D22)</f>
        <v>2572</v>
      </c>
      <c r="E17" s="139" t="s">
        <v>199</v>
      </c>
      <c r="F17" s="327">
        <f>SUM(F18:F22)</f>
        <v>6625</v>
      </c>
      <c r="G17" s="330">
        <f>SUM(G18:G22)</f>
        <v>3387</v>
      </c>
      <c r="H17" s="411">
        <f>SUM(H18:H22)</f>
        <v>3238</v>
      </c>
      <c r="I17" s="137" t="s">
        <v>205</v>
      </c>
      <c r="J17" s="327">
        <f>SUM(J18:J22)</f>
        <v>3603</v>
      </c>
      <c r="K17" s="330">
        <f>SUM(K18:K22)</f>
        <v>1375</v>
      </c>
      <c r="L17" s="411">
        <f>SUM(L18:L22)</f>
        <v>2228</v>
      </c>
      <c r="M17" s="139" t="s">
        <v>214</v>
      </c>
      <c r="N17" s="327">
        <f>SUM(F36:F40)</f>
        <v>6142</v>
      </c>
      <c r="O17" s="330">
        <f>SUM(G36:G40)</f>
        <v>3091</v>
      </c>
      <c r="P17" s="327">
        <f>SUM(H36:H40)</f>
        <v>3051</v>
      </c>
    </row>
    <row r="18" spans="1:16" ht="16.5" customHeight="1">
      <c r="A18" s="136">
        <v>10</v>
      </c>
      <c r="B18" s="327">
        <f>SUM(C18:D18)</f>
        <v>1042</v>
      </c>
      <c r="C18" s="330">
        <v>505</v>
      </c>
      <c r="D18" s="552">
        <v>537</v>
      </c>
      <c r="E18" s="139">
        <v>45</v>
      </c>
      <c r="F18" s="327">
        <f>SUM(G18:H18)</f>
        <v>1244</v>
      </c>
      <c r="G18" s="330">
        <v>614</v>
      </c>
      <c r="H18" s="411">
        <v>630</v>
      </c>
      <c r="I18" s="137">
        <v>80</v>
      </c>
      <c r="J18" s="327">
        <f aca="true" t="shared" si="0" ref="J18:J24">SUM(K18:L18)</f>
        <v>882</v>
      </c>
      <c r="K18" s="330">
        <v>364</v>
      </c>
      <c r="L18" s="411">
        <v>518</v>
      </c>
      <c r="M18" s="139" t="s">
        <v>202</v>
      </c>
      <c r="N18" s="327">
        <f>SUM(F42:F46)</f>
        <v>5625</v>
      </c>
      <c r="O18" s="330">
        <f>SUM(G42:G46)</f>
        <v>2774</v>
      </c>
      <c r="P18" s="327">
        <f>SUM(H42:H46)</f>
        <v>2851</v>
      </c>
    </row>
    <row r="19" spans="1:16" ht="16.5" customHeight="1">
      <c r="A19" s="136">
        <v>11</v>
      </c>
      <c r="B19" s="327">
        <f>SUM(C19:D19)</f>
        <v>1009</v>
      </c>
      <c r="C19" s="330">
        <v>516</v>
      </c>
      <c r="D19" s="552">
        <v>493</v>
      </c>
      <c r="E19" s="139">
        <v>46</v>
      </c>
      <c r="F19" s="327">
        <f>SUM(G19:H19)</f>
        <v>1310</v>
      </c>
      <c r="G19" s="330">
        <v>683</v>
      </c>
      <c r="H19" s="411">
        <v>627</v>
      </c>
      <c r="I19" s="137">
        <v>81</v>
      </c>
      <c r="J19" s="327">
        <f t="shared" si="0"/>
        <v>861</v>
      </c>
      <c r="K19" s="330">
        <v>350</v>
      </c>
      <c r="L19" s="411">
        <v>511</v>
      </c>
      <c r="M19" s="139" t="s">
        <v>203</v>
      </c>
      <c r="N19" s="327">
        <f>SUM(J6:J10)</f>
        <v>5360</v>
      </c>
      <c r="O19" s="330">
        <f>SUM(K6:K10)</f>
        <v>2488</v>
      </c>
      <c r="P19" s="327">
        <f>SUM(L6:L10)</f>
        <v>2872</v>
      </c>
    </row>
    <row r="20" spans="1:20" ht="16.5" customHeight="1">
      <c r="A20" s="136">
        <v>12</v>
      </c>
      <c r="B20" s="327">
        <f>SUM(C20:D20)</f>
        <v>1070</v>
      </c>
      <c r="C20" s="330">
        <v>542</v>
      </c>
      <c r="D20" s="552">
        <v>528</v>
      </c>
      <c r="E20" s="139">
        <v>47</v>
      </c>
      <c r="F20" s="327">
        <f>SUM(G20:H20)</f>
        <v>1406</v>
      </c>
      <c r="G20" s="330">
        <v>708</v>
      </c>
      <c r="H20" s="411">
        <v>698</v>
      </c>
      <c r="I20" s="137">
        <v>82</v>
      </c>
      <c r="J20" s="327">
        <f t="shared" si="0"/>
        <v>702</v>
      </c>
      <c r="K20" s="330">
        <v>276</v>
      </c>
      <c r="L20" s="411">
        <v>426</v>
      </c>
      <c r="M20" s="139" t="s">
        <v>204</v>
      </c>
      <c r="N20" s="327">
        <f>SUM(J12:J16)</f>
        <v>5105</v>
      </c>
      <c r="O20" s="330">
        <f>SUM(K12:K16)</f>
        <v>2126</v>
      </c>
      <c r="P20" s="327">
        <f>SUM(L12:L16)</f>
        <v>2979</v>
      </c>
      <c r="S20" s="701"/>
      <c r="T20" s="701"/>
    </row>
    <row r="21" spans="1:25" ht="16.5" customHeight="1">
      <c r="A21" s="136">
        <v>13</v>
      </c>
      <c r="B21" s="327">
        <f>SUM(C21:D21)</f>
        <v>1084</v>
      </c>
      <c r="C21" s="330">
        <v>577</v>
      </c>
      <c r="D21" s="552">
        <v>507</v>
      </c>
      <c r="E21" s="139">
        <v>48</v>
      </c>
      <c r="F21" s="327">
        <f>SUM(G21:H21)</f>
        <v>1298</v>
      </c>
      <c r="G21" s="330">
        <v>670</v>
      </c>
      <c r="H21" s="411">
        <v>628</v>
      </c>
      <c r="I21" s="137">
        <v>83</v>
      </c>
      <c r="J21" s="327">
        <f t="shared" si="0"/>
        <v>641</v>
      </c>
      <c r="K21" s="330">
        <v>226</v>
      </c>
      <c r="L21" s="411">
        <v>415</v>
      </c>
      <c r="M21" s="139" t="s">
        <v>205</v>
      </c>
      <c r="N21" s="327">
        <f>SUM(J18:J22)</f>
        <v>3603</v>
      </c>
      <c r="O21" s="330">
        <f>SUM(K18:K22)</f>
        <v>1375</v>
      </c>
      <c r="P21" s="327">
        <f>SUM(L18:L22)</f>
        <v>2228</v>
      </c>
      <c r="S21" s="701"/>
      <c r="T21" s="701"/>
      <c r="U21" s="171"/>
      <c r="V21" s="171"/>
      <c r="W21" s="171"/>
      <c r="X21" s="171"/>
      <c r="Y21" s="171"/>
    </row>
    <row r="22" spans="1:25" ht="16.5" customHeight="1">
      <c r="A22" s="136">
        <v>14</v>
      </c>
      <c r="B22" s="327">
        <f>SUM(C22:D22)</f>
        <v>1107</v>
      </c>
      <c r="C22" s="330">
        <v>600</v>
      </c>
      <c r="D22" s="552">
        <v>507</v>
      </c>
      <c r="E22" s="139">
        <v>49</v>
      </c>
      <c r="F22" s="327">
        <f>SUM(G22:H22)</f>
        <v>1367</v>
      </c>
      <c r="G22" s="330">
        <v>712</v>
      </c>
      <c r="H22" s="411">
        <v>655</v>
      </c>
      <c r="I22" s="137">
        <v>84</v>
      </c>
      <c r="J22" s="327">
        <f t="shared" si="0"/>
        <v>517</v>
      </c>
      <c r="K22" s="330">
        <v>159</v>
      </c>
      <c r="L22" s="411">
        <v>358</v>
      </c>
      <c r="M22" s="139" t="s">
        <v>206</v>
      </c>
      <c r="N22" s="327">
        <f>SUM(J23)</f>
        <v>2584</v>
      </c>
      <c r="O22" s="330">
        <f>SUM(K23)</f>
        <v>718</v>
      </c>
      <c r="P22" s="327">
        <f>SUM(L23)</f>
        <v>1866</v>
      </c>
      <c r="S22" s="171"/>
      <c r="T22" s="171"/>
      <c r="U22" s="171"/>
      <c r="V22" s="171"/>
      <c r="W22" s="171"/>
      <c r="X22" s="171"/>
      <c r="Y22" s="171"/>
    </row>
    <row r="23" spans="1:16" ht="16.5" customHeight="1">
      <c r="A23" s="136" t="s">
        <v>194</v>
      </c>
      <c r="B23" s="327">
        <f>SUM(B24:B28)</f>
        <v>5724</v>
      </c>
      <c r="C23" s="330">
        <f>SUM(C24:C28)</f>
        <v>2913</v>
      </c>
      <c r="D23" s="330">
        <f>SUM(D24:D28)</f>
        <v>2811</v>
      </c>
      <c r="E23" s="139" t="s">
        <v>200</v>
      </c>
      <c r="F23" s="327">
        <f>SUM(F24:F28)</f>
        <v>7712</v>
      </c>
      <c r="G23" s="330">
        <f>SUM(G24:G28)</f>
        <v>3870</v>
      </c>
      <c r="H23" s="411">
        <f>SUM(H24:H28)</f>
        <v>3842</v>
      </c>
      <c r="I23" s="137" t="s">
        <v>533</v>
      </c>
      <c r="J23" s="327">
        <f t="shared" si="0"/>
        <v>2584</v>
      </c>
      <c r="K23" s="330">
        <v>718</v>
      </c>
      <c r="L23" s="411">
        <v>1866</v>
      </c>
      <c r="M23" s="331"/>
      <c r="N23" s="414"/>
      <c r="O23" s="415"/>
      <c r="P23" s="332"/>
    </row>
    <row r="24" spans="1:16" ht="16.5" customHeight="1">
      <c r="A24" s="136">
        <v>15</v>
      </c>
      <c r="B24" s="327">
        <f>SUM(C24:D24)</f>
        <v>1135</v>
      </c>
      <c r="C24" s="330">
        <v>585</v>
      </c>
      <c r="D24" s="552">
        <v>550</v>
      </c>
      <c r="E24" s="139">
        <v>50</v>
      </c>
      <c r="F24" s="327">
        <f>SUM(G24:H24)</f>
        <v>1519</v>
      </c>
      <c r="G24" s="330">
        <v>778</v>
      </c>
      <c r="H24" s="411">
        <v>741</v>
      </c>
      <c r="I24" s="137" t="s">
        <v>340</v>
      </c>
      <c r="J24" s="327">
        <f t="shared" si="0"/>
        <v>28</v>
      </c>
      <c r="K24" s="330">
        <v>17</v>
      </c>
      <c r="L24" s="411">
        <v>11</v>
      </c>
      <c r="M24" s="138"/>
      <c r="N24" s="332"/>
      <c r="O24" s="416"/>
      <c r="P24" s="501"/>
    </row>
    <row r="25" spans="1:16" ht="16.5" customHeight="1">
      <c r="A25" s="136">
        <v>16</v>
      </c>
      <c r="B25" s="327">
        <f>SUM(C25:D25)</f>
        <v>1110</v>
      </c>
      <c r="C25" s="330">
        <v>574</v>
      </c>
      <c r="D25" s="552">
        <v>536</v>
      </c>
      <c r="E25" s="139">
        <v>51</v>
      </c>
      <c r="F25" s="327">
        <f>SUM(G25:H25)</f>
        <v>1421</v>
      </c>
      <c r="G25" s="330">
        <v>724</v>
      </c>
      <c r="H25" s="411">
        <v>697</v>
      </c>
      <c r="I25" s="137"/>
      <c r="J25" s="327"/>
      <c r="K25" s="330"/>
      <c r="L25" s="411"/>
      <c r="M25" s="139" t="s">
        <v>215</v>
      </c>
      <c r="N25" s="330">
        <f>SUM(N5:N7)</f>
        <v>14749</v>
      </c>
      <c r="O25" s="330">
        <f>SUM(C5,C11,C17)</f>
        <v>7531</v>
      </c>
      <c r="P25" s="502">
        <f>SUM(D5,D11,D17)</f>
        <v>7218</v>
      </c>
    </row>
    <row r="26" spans="1:16" ht="16.5" customHeight="1">
      <c r="A26" s="136">
        <v>17</v>
      </c>
      <c r="B26" s="327">
        <f>SUM(C26:D26)</f>
        <v>1279</v>
      </c>
      <c r="C26" s="330">
        <v>660</v>
      </c>
      <c r="D26" s="552">
        <v>619</v>
      </c>
      <c r="E26" s="139">
        <v>52</v>
      </c>
      <c r="F26" s="327">
        <f>SUM(G26:H26)</f>
        <v>1444</v>
      </c>
      <c r="G26" s="330">
        <v>721</v>
      </c>
      <c r="H26" s="411">
        <v>723</v>
      </c>
      <c r="I26" s="137"/>
      <c r="J26" s="327"/>
      <c r="K26" s="330"/>
      <c r="L26" s="411"/>
      <c r="M26" s="139"/>
      <c r="N26" s="417" t="str">
        <f>"("&amp;ROUND(N25/$N$4%,1)&amp;")"</f>
        <v>(14.2)</v>
      </c>
      <c r="O26" s="417" t="str">
        <f>"("&amp;ROUND(O25/$O$4%,1)&amp;")"</f>
        <v>(14.8)</v>
      </c>
      <c r="P26" s="503" t="str">
        <f>"("&amp;ROUND(P25/$P$4%,1)&amp;")"</f>
        <v>(13.7)</v>
      </c>
    </row>
    <row r="27" spans="1:16" ht="16.5" customHeight="1">
      <c r="A27" s="136">
        <v>18</v>
      </c>
      <c r="B27" s="327">
        <f>SUM(C27:D27)</f>
        <v>1131</v>
      </c>
      <c r="C27" s="330">
        <v>558</v>
      </c>
      <c r="D27" s="552">
        <v>573</v>
      </c>
      <c r="E27" s="139">
        <v>53</v>
      </c>
      <c r="F27" s="327">
        <f>SUM(G27:H27)</f>
        <v>1708</v>
      </c>
      <c r="G27" s="330">
        <v>845</v>
      </c>
      <c r="H27" s="411">
        <v>863</v>
      </c>
      <c r="I27" s="137"/>
      <c r="J27" s="327"/>
      <c r="K27" s="330"/>
      <c r="L27" s="411"/>
      <c r="M27" s="139" t="s">
        <v>216</v>
      </c>
      <c r="N27" s="330">
        <f>SUM(N8:N17)</f>
        <v>66813</v>
      </c>
      <c r="O27" s="330">
        <f>SUM(C23,C29,C35,C41,G5,G11,G17,G23,G29,G35)</f>
        <v>34041</v>
      </c>
      <c r="P27" s="555">
        <f>SUM(D23,D29,D35,D41,H5,H11,H17,H23,H29,H35)</f>
        <v>32772</v>
      </c>
    </row>
    <row r="28" spans="1:16" ht="16.5" customHeight="1">
      <c r="A28" s="136">
        <v>19</v>
      </c>
      <c r="B28" s="327">
        <f>SUM(C28:D28)</f>
        <v>1069</v>
      </c>
      <c r="C28" s="330">
        <v>536</v>
      </c>
      <c r="D28" s="552">
        <v>533</v>
      </c>
      <c r="E28" s="139">
        <v>54</v>
      </c>
      <c r="F28" s="327">
        <f>SUM(G28:H28)</f>
        <v>1620</v>
      </c>
      <c r="G28" s="330">
        <v>802</v>
      </c>
      <c r="H28" s="411">
        <v>818</v>
      </c>
      <c r="I28" s="137"/>
      <c r="J28" s="327"/>
      <c r="K28" s="330"/>
      <c r="L28" s="411"/>
      <c r="M28" s="139"/>
      <c r="N28" s="417" t="str">
        <f>"("&amp;ROUND(N27/$N$4%,1)&amp;")"</f>
        <v>(64.3)</v>
      </c>
      <c r="O28" s="417" t="str">
        <f>"("&amp;ROUND(O27/$O$4%,1)&amp;")"</f>
        <v>(66.7)</v>
      </c>
      <c r="P28" s="503" t="str">
        <f>"("&amp;ROUND(P27/$P$4%,1)&amp;")"</f>
        <v>(62.1)</v>
      </c>
    </row>
    <row r="29" spans="1:16" ht="16.5" customHeight="1">
      <c r="A29" s="136" t="s">
        <v>195</v>
      </c>
      <c r="B29" s="327">
        <f>SUM(B30:B34)</f>
        <v>4874</v>
      </c>
      <c r="C29" s="330">
        <f>SUM(C30:C34)</f>
        <v>2410</v>
      </c>
      <c r="D29" s="330">
        <f>SUM(D30:D34)</f>
        <v>2464</v>
      </c>
      <c r="E29" s="139" t="s">
        <v>201</v>
      </c>
      <c r="F29" s="327">
        <f>SUM(F30:F34)</f>
        <v>9136</v>
      </c>
      <c r="G29" s="330">
        <f>SUM(G30:G34)</f>
        <v>4804</v>
      </c>
      <c r="H29" s="411">
        <f>SUM(H30:H34)</f>
        <v>4332</v>
      </c>
      <c r="I29" s="136"/>
      <c r="J29" s="327"/>
      <c r="K29" s="330"/>
      <c r="L29" s="418"/>
      <c r="M29" s="139" t="s">
        <v>217</v>
      </c>
      <c r="N29" s="330">
        <f>SUM(N18:N22)</f>
        <v>22277</v>
      </c>
      <c r="O29" s="330">
        <f>SUM(G41,K5,K11,K17,K23)</f>
        <v>9481</v>
      </c>
      <c r="P29" s="556">
        <f>SUM(H41,L5,L11,L17,L23)</f>
        <v>12796</v>
      </c>
    </row>
    <row r="30" spans="1:16" ht="16.5" customHeight="1">
      <c r="A30" s="136">
        <v>20</v>
      </c>
      <c r="B30" s="327">
        <f>SUM(C30:D30)</f>
        <v>931</v>
      </c>
      <c r="C30" s="330">
        <v>451</v>
      </c>
      <c r="D30" s="552">
        <v>480</v>
      </c>
      <c r="E30" s="139">
        <v>55</v>
      </c>
      <c r="F30" s="327">
        <f>SUM(G30:H30)</f>
        <v>1834</v>
      </c>
      <c r="G30" s="330">
        <v>998</v>
      </c>
      <c r="H30" s="411">
        <v>836</v>
      </c>
      <c r="I30" s="136"/>
      <c r="J30" s="327"/>
      <c r="K30" s="330"/>
      <c r="L30" s="418"/>
      <c r="M30" s="139"/>
      <c r="N30" s="417" t="str">
        <f>"("&amp;ROUND(N29/$N$4%,1)&amp;")"</f>
        <v>(21.5)</v>
      </c>
      <c r="O30" s="503" t="str">
        <f>"("&amp;ROUND(O29/$O$4%,1)&amp;")"</f>
        <v>(18.6)</v>
      </c>
      <c r="P30" s="503" t="str">
        <f>"("&amp;ROUND(P29/$P$4%,1)&amp;")"</f>
        <v>(24.2)</v>
      </c>
    </row>
    <row r="31" spans="1:16" ht="16.5" customHeight="1">
      <c r="A31" s="136">
        <v>21</v>
      </c>
      <c r="B31" s="327">
        <f>SUM(C31:D31)</f>
        <v>975</v>
      </c>
      <c r="C31" s="330">
        <v>476</v>
      </c>
      <c r="D31" s="552">
        <v>499</v>
      </c>
      <c r="E31" s="139">
        <v>56</v>
      </c>
      <c r="F31" s="327">
        <f>SUM(G31:H31)</f>
        <v>1811</v>
      </c>
      <c r="G31" s="330">
        <v>917</v>
      </c>
      <c r="H31" s="411">
        <v>894</v>
      </c>
      <c r="I31" s="136"/>
      <c r="J31" s="327"/>
      <c r="K31" s="330"/>
      <c r="L31" s="418"/>
      <c r="M31" s="138"/>
      <c r="N31" s="335"/>
      <c r="O31" s="419"/>
      <c r="P31" s="502"/>
    </row>
    <row r="32" spans="1:16" ht="16.5" customHeight="1">
      <c r="A32" s="136">
        <v>22</v>
      </c>
      <c r="B32" s="327">
        <f>SUM(C32:D32)</f>
        <v>993</v>
      </c>
      <c r="C32" s="330">
        <v>518</v>
      </c>
      <c r="D32" s="552">
        <v>475</v>
      </c>
      <c r="E32" s="139">
        <v>57</v>
      </c>
      <c r="F32" s="327">
        <f>SUM(G32:H32)</f>
        <v>1866</v>
      </c>
      <c r="G32" s="330">
        <v>988</v>
      </c>
      <c r="H32" s="411">
        <v>878</v>
      </c>
      <c r="I32" s="136"/>
      <c r="J32" s="327"/>
      <c r="K32" s="330"/>
      <c r="L32" s="418"/>
      <c r="M32" s="138"/>
      <c r="N32" s="330"/>
      <c r="O32" s="330"/>
      <c r="P32" s="502"/>
    </row>
    <row r="33" spans="1:16" ht="16.5" customHeight="1">
      <c r="A33" s="136">
        <v>23</v>
      </c>
      <c r="B33" s="327">
        <f>SUM(C33:D33)</f>
        <v>963</v>
      </c>
      <c r="C33" s="330">
        <v>460</v>
      </c>
      <c r="D33" s="552">
        <v>503</v>
      </c>
      <c r="E33" s="139">
        <v>58</v>
      </c>
      <c r="F33" s="327">
        <f>SUM(G33:H33)</f>
        <v>1853</v>
      </c>
      <c r="G33" s="330">
        <v>966</v>
      </c>
      <c r="H33" s="411">
        <v>887</v>
      </c>
      <c r="I33" s="136"/>
      <c r="J33" s="327"/>
      <c r="K33" s="330"/>
      <c r="L33" s="418"/>
      <c r="M33" s="138"/>
      <c r="N33" s="330"/>
      <c r="O33" s="330"/>
      <c r="P33" s="502"/>
    </row>
    <row r="34" spans="1:16" ht="16.5" customHeight="1">
      <c r="A34" s="136">
        <v>24</v>
      </c>
      <c r="B34" s="327">
        <f>SUM(C34:D34)</f>
        <v>1012</v>
      </c>
      <c r="C34" s="330">
        <v>505</v>
      </c>
      <c r="D34" s="552">
        <v>507</v>
      </c>
      <c r="E34" s="139">
        <v>59</v>
      </c>
      <c r="F34" s="327">
        <f>SUM(G34:H34)</f>
        <v>1772</v>
      </c>
      <c r="G34" s="330">
        <v>935</v>
      </c>
      <c r="H34" s="411">
        <v>837</v>
      </c>
      <c r="I34" s="136"/>
      <c r="J34" s="327"/>
      <c r="K34" s="330"/>
      <c r="L34" s="418"/>
      <c r="M34" s="331"/>
      <c r="N34" s="415"/>
      <c r="O34" s="415"/>
      <c r="P34" s="414"/>
    </row>
    <row r="35" spans="1:16" ht="16.5" customHeight="1">
      <c r="A35" s="136" t="s">
        <v>196</v>
      </c>
      <c r="B35" s="327">
        <f>SUM(B36:B40)</f>
        <v>6060</v>
      </c>
      <c r="C35" s="330">
        <f>SUM(C36:C40)</f>
        <v>3088</v>
      </c>
      <c r="D35" s="552">
        <f>SUM(D36:D40)</f>
        <v>2972</v>
      </c>
      <c r="E35" s="139" t="s">
        <v>218</v>
      </c>
      <c r="F35" s="327">
        <f>SUM(F36:F40)</f>
        <v>6142</v>
      </c>
      <c r="G35" s="330">
        <f>SUM(G36:G40)</f>
        <v>3091</v>
      </c>
      <c r="H35" s="411">
        <f>SUM(H36:H40)</f>
        <v>3051</v>
      </c>
      <c r="I35" s="136"/>
      <c r="J35" s="327"/>
      <c r="K35" s="330"/>
      <c r="L35" s="418"/>
      <c r="M35" s="138"/>
      <c r="N35" s="335"/>
      <c r="O35" s="335"/>
      <c r="P35" s="332"/>
    </row>
    <row r="36" spans="1:16" ht="16.5" customHeight="1">
      <c r="A36" s="136">
        <v>25</v>
      </c>
      <c r="B36" s="327">
        <f>SUM(C36:D36)</f>
        <v>1121</v>
      </c>
      <c r="C36" s="330">
        <v>583</v>
      </c>
      <c r="D36" s="552">
        <v>538</v>
      </c>
      <c r="E36" s="139">
        <v>60</v>
      </c>
      <c r="F36" s="327">
        <f>SUM(G36:H36)</f>
        <v>1059</v>
      </c>
      <c r="G36" s="330">
        <v>511</v>
      </c>
      <c r="H36" s="411">
        <v>548</v>
      </c>
      <c r="I36" s="136"/>
      <c r="J36" s="327"/>
      <c r="K36" s="330"/>
      <c r="L36" s="418"/>
      <c r="M36" s="325" t="s">
        <v>219</v>
      </c>
      <c r="N36" s="420">
        <v>44</v>
      </c>
      <c r="O36" s="420">
        <v>42.7</v>
      </c>
      <c r="P36" s="332">
        <v>45.3</v>
      </c>
    </row>
    <row r="37" spans="1:16" ht="16.5" customHeight="1">
      <c r="A37" s="136">
        <v>26</v>
      </c>
      <c r="B37" s="327">
        <f>SUM(C37:D37)</f>
        <v>1188</v>
      </c>
      <c r="C37" s="330">
        <v>572</v>
      </c>
      <c r="D37" s="552">
        <v>616</v>
      </c>
      <c r="E37" s="139">
        <v>61</v>
      </c>
      <c r="F37" s="327">
        <f>SUM(G37:H37)</f>
        <v>1070</v>
      </c>
      <c r="G37" s="330">
        <v>582</v>
      </c>
      <c r="H37" s="411">
        <v>488</v>
      </c>
      <c r="I37" s="136"/>
      <c r="J37" s="327"/>
      <c r="K37" s="330"/>
      <c r="L37" s="418"/>
      <c r="M37" s="325" t="s">
        <v>220</v>
      </c>
      <c r="N37" s="330"/>
      <c r="O37" s="420">
        <f>O4/P4%</f>
        <v>96.71693251998636</v>
      </c>
      <c r="P37" s="504">
        <v>100</v>
      </c>
    </row>
    <row r="38" spans="1:16" ht="16.5" customHeight="1">
      <c r="A38" s="136">
        <v>27</v>
      </c>
      <c r="B38" s="327">
        <f>SUM(C38:D38)</f>
        <v>1168</v>
      </c>
      <c r="C38" s="330">
        <v>607</v>
      </c>
      <c r="D38" s="552">
        <v>561</v>
      </c>
      <c r="E38" s="139">
        <v>62</v>
      </c>
      <c r="F38" s="327">
        <f>SUM(G38:H38)</f>
        <v>1404</v>
      </c>
      <c r="G38" s="330">
        <v>709</v>
      </c>
      <c r="H38" s="411">
        <v>695</v>
      </c>
      <c r="I38" s="136"/>
      <c r="J38" s="327"/>
      <c r="K38" s="330"/>
      <c r="L38" s="418"/>
      <c r="M38" s="138"/>
      <c r="N38" s="332"/>
      <c r="O38" s="332"/>
      <c r="P38" s="332"/>
    </row>
    <row r="39" spans="1:16" ht="16.5" customHeight="1">
      <c r="A39" s="136">
        <v>28</v>
      </c>
      <c r="B39" s="327">
        <f>SUM(C39:D39)</f>
        <v>1294</v>
      </c>
      <c r="C39" s="330">
        <v>638</v>
      </c>
      <c r="D39" s="552">
        <v>656</v>
      </c>
      <c r="E39" s="139">
        <v>63</v>
      </c>
      <c r="F39" s="327">
        <f>SUM(G39:H39)</f>
        <v>1297</v>
      </c>
      <c r="G39" s="330">
        <v>637</v>
      </c>
      <c r="H39" s="411">
        <v>660</v>
      </c>
      <c r="I39" s="136"/>
      <c r="J39" s="327"/>
      <c r="K39" s="330"/>
      <c r="L39" s="418"/>
      <c r="M39" s="138"/>
      <c r="N39" s="421"/>
      <c r="O39" s="421"/>
      <c r="P39" s="332"/>
    </row>
    <row r="40" spans="1:16" ht="16.5" customHeight="1">
      <c r="A40" s="136">
        <v>29</v>
      </c>
      <c r="B40" s="327">
        <f>SUM(C40:D40)</f>
        <v>1289</v>
      </c>
      <c r="C40" s="330">
        <v>688</v>
      </c>
      <c r="D40" s="552">
        <v>601</v>
      </c>
      <c r="E40" s="139">
        <v>64</v>
      </c>
      <c r="F40" s="327">
        <f>SUM(G40:H40)</f>
        <v>1312</v>
      </c>
      <c r="G40" s="330">
        <v>652</v>
      </c>
      <c r="H40" s="411">
        <v>660</v>
      </c>
      <c r="I40" s="136"/>
      <c r="J40" s="327"/>
      <c r="K40" s="330"/>
      <c r="L40" s="418"/>
      <c r="M40" s="138"/>
      <c r="N40" s="327"/>
      <c r="O40" s="421"/>
      <c r="P40" s="332"/>
    </row>
    <row r="41" spans="1:16" ht="16.5" customHeight="1">
      <c r="A41" s="137" t="s">
        <v>221</v>
      </c>
      <c r="B41" s="327">
        <f>SUM(B42:B46)</f>
        <v>7443</v>
      </c>
      <c r="C41" s="330">
        <f>SUM(C42:C46)</f>
        <v>3796</v>
      </c>
      <c r="D41" s="552">
        <f>SUM(D42:D46)</f>
        <v>3647</v>
      </c>
      <c r="E41" s="139" t="s">
        <v>202</v>
      </c>
      <c r="F41" s="327">
        <f>SUM(F42:F46)</f>
        <v>5625</v>
      </c>
      <c r="G41" s="330">
        <f>SUM(G42:G46)</f>
        <v>2774</v>
      </c>
      <c r="H41" s="411">
        <f>SUM(H42:H46)</f>
        <v>2851</v>
      </c>
      <c r="I41" s="136"/>
      <c r="J41" s="327"/>
      <c r="K41" s="330"/>
      <c r="L41" s="418"/>
      <c r="M41" s="325"/>
      <c r="N41" s="332"/>
      <c r="O41" s="332"/>
      <c r="P41" s="332"/>
    </row>
    <row r="42" spans="1:16" ht="16.5" customHeight="1">
      <c r="A42" s="137">
        <v>30</v>
      </c>
      <c r="B42" s="327">
        <f>SUM(C42:D42)</f>
        <v>1403</v>
      </c>
      <c r="C42" s="330">
        <v>723</v>
      </c>
      <c r="D42" s="552">
        <v>680</v>
      </c>
      <c r="E42" s="139">
        <v>65</v>
      </c>
      <c r="F42" s="327">
        <f>SUM(G42:H42)</f>
        <v>1253</v>
      </c>
      <c r="G42" s="330">
        <v>632</v>
      </c>
      <c r="H42" s="411">
        <v>621</v>
      </c>
      <c r="I42" s="137"/>
      <c r="J42" s="327"/>
      <c r="K42" s="330"/>
      <c r="L42" s="418"/>
      <c r="M42" s="325"/>
      <c r="N42" s="327"/>
      <c r="O42" s="421"/>
      <c r="P42" s="332"/>
    </row>
    <row r="43" spans="1:16" ht="16.5" customHeight="1">
      <c r="A43" s="137">
        <v>31</v>
      </c>
      <c r="B43" s="327">
        <f>SUM(C43:D43)</f>
        <v>1444</v>
      </c>
      <c r="C43" s="330">
        <v>749</v>
      </c>
      <c r="D43" s="552">
        <v>695</v>
      </c>
      <c r="E43" s="139">
        <v>66</v>
      </c>
      <c r="F43" s="327">
        <f>SUM(G43:H43)</f>
        <v>1204</v>
      </c>
      <c r="G43" s="330">
        <v>608</v>
      </c>
      <c r="H43" s="411">
        <v>596</v>
      </c>
      <c r="I43" s="137"/>
      <c r="J43" s="327"/>
      <c r="K43" s="330"/>
      <c r="L43" s="411"/>
      <c r="M43" s="325"/>
      <c r="N43" s="327"/>
      <c r="O43" s="421"/>
      <c r="P43" s="332"/>
    </row>
    <row r="44" spans="1:16" ht="16.5" customHeight="1">
      <c r="A44" s="137">
        <v>32</v>
      </c>
      <c r="B44" s="327">
        <f>SUM(C44:D44)</f>
        <v>1498</v>
      </c>
      <c r="C44" s="330">
        <v>752</v>
      </c>
      <c r="D44" s="552">
        <v>746</v>
      </c>
      <c r="E44" s="139">
        <v>67</v>
      </c>
      <c r="F44" s="327">
        <f>SUM(G44:H44)</f>
        <v>990</v>
      </c>
      <c r="G44" s="330">
        <v>472</v>
      </c>
      <c r="H44" s="411">
        <v>518</v>
      </c>
      <c r="I44" s="137"/>
      <c r="J44" s="327"/>
      <c r="K44" s="330"/>
      <c r="L44" s="411"/>
      <c r="M44" s="325"/>
      <c r="N44" s="327"/>
      <c r="O44" s="421"/>
      <c r="P44" s="332"/>
    </row>
    <row r="45" spans="1:16" ht="16.5" customHeight="1">
      <c r="A45" s="137">
        <v>33</v>
      </c>
      <c r="B45" s="327">
        <f>SUM(C45:D45)</f>
        <v>1632</v>
      </c>
      <c r="C45" s="330">
        <v>820</v>
      </c>
      <c r="D45" s="552">
        <v>812</v>
      </c>
      <c r="E45" s="139">
        <v>68</v>
      </c>
      <c r="F45" s="327">
        <f>SUM(G45:H45)</f>
        <v>1087</v>
      </c>
      <c r="G45" s="330">
        <v>514</v>
      </c>
      <c r="H45" s="411">
        <v>573</v>
      </c>
      <c r="I45" s="137"/>
      <c r="J45" s="327"/>
      <c r="K45" s="330"/>
      <c r="L45" s="411"/>
      <c r="M45" s="325"/>
      <c r="N45" s="327"/>
      <c r="O45" s="421"/>
      <c r="P45" s="332"/>
    </row>
    <row r="46" spans="1:16" ht="16.5" customHeight="1">
      <c r="A46" s="336">
        <v>34</v>
      </c>
      <c r="B46" s="327">
        <f>SUM(C46:D46)</f>
        <v>1466</v>
      </c>
      <c r="C46" s="112">
        <v>752</v>
      </c>
      <c r="D46" s="552">
        <v>714</v>
      </c>
      <c r="E46" s="139">
        <v>69</v>
      </c>
      <c r="F46" s="327">
        <f>SUM(G46:H46)</f>
        <v>1091</v>
      </c>
      <c r="G46" s="112">
        <v>548</v>
      </c>
      <c r="H46" s="411">
        <v>543</v>
      </c>
      <c r="I46" s="338"/>
      <c r="J46" s="414"/>
      <c r="K46" s="415"/>
      <c r="L46" s="111"/>
      <c r="M46" s="331"/>
      <c r="N46" s="414"/>
      <c r="O46" s="414"/>
      <c r="P46" s="414"/>
    </row>
    <row r="47" spans="1:13" s="92" customFormat="1" ht="16.5" customHeight="1">
      <c r="A47" s="92" t="s">
        <v>527</v>
      </c>
      <c r="B47" s="339"/>
      <c r="C47" s="340"/>
      <c r="D47" s="340"/>
      <c r="E47" s="326"/>
      <c r="F47" s="340"/>
      <c r="G47" s="340"/>
      <c r="H47" s="340"/>
      <c r="I47" s="130"/>
      <c r="M47" s="130"/>
    </row>
    <row r="48" spans="1:13" s="92" customFormat="1" ht="16.5" customHeight="1">
      <c r="A48" s="92" t="s">
        <v>524</v>
      </c>
      <c r="E48" s="130"/>
      <c r="I48" s="130"/>
      <c r="M48" s="130"/>
    </row>
    <row r="52" ht="12">
      <c r="O52" s="171"/>
    </row>
  </sheetData>
  <mergeCells count="9">
    <mergeCell ref="A1:G1"/>
    <mergeCell ref="I1:O1"/>
    <mergeCell ref="S21:T21"/>
    <mergeCell ref="S20:T20"/>
    <mergeCell ref="S16:T16"/>
    <mergeCell ref="S13:T13"/>
    <mergeCell ref="S9:T9"/>
    <mergeCell ref="N2:P2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Y52"/>
  <sheetViews>
    <sheetView zoomScaleSheetLayoutView="75" workbookViewId="0" topLeftCell="A1">
      <selection activeCell="A1" sqref="A1:G1"/>
    </sheetView>
  </sheetViews>
  <sheetFormatPr defaultColWidth="8.00390625" defaultRowHeight="13.5"/>
  <cols>
    <col min="1" max="1" width="10.875" style="341" customWidth="1"/>
    <col min="2" max="4" width="10.875" style="113" customWidth="1"/>
    <col min="5" max="5" width="10.875" style="341" customWidth="1"/>
    <col min="6" max="8" width="10.875" style="113" customWidth="1"/>
    <col min="9" max="9" width="10.875" style="341" customWidth="1"/>
    <col min="10" max="12" width="10.875" style="113" customWidth="1"/>
    <col min="13" max="13" width="10.875" style="341" customWidth="1"/>
    <col min="14" max="16" width="10.875" style="113" customWidth="1"/>
    <col min="17" max="16384" width="8.00390625" style="113" customWidth="1"/>
  </cols>
  <sheetData>
    <row r="1" spans="1:15" s="91" customFormat="1" ht="21" customHeight="1">
      <c r="A1" s="711" t="s">
        <v>525</v>
      </c>
      <c r="B1" s="711"/>
      <c r="C1" s="711"/>
      <c r="D1" s="711"/>
      <c r="E1" s="711"/>
      <c r="F1" s="711"/>
      <c r="G1" s="711"/>
      <c r="H1" s="289"/>
      <c r="I1" s="764" t="s">
        <v>555</v>
      </c>
      <c r="J1" s="764"/>
      <c r="K1" s="764"/>
      <c r="L1" s="764"/>
      <c r="M1" s="764"/>
      <c r="N1" s="764"/>
      <c r="O1" s="764"/>
    </row>
    <row r="2" spans="1:17" s="92" customFormat="1" ht="21" customHeight="1">
      <c r="A2" s="291"/>
      <c r="B2" s="406"/>
      <c r="C2" s="407"/>
      <c r="E2" s="130"/>
      <c r="I2" s="130"/>
      <c r="M2" s="130"/>
      <c r="N2" s="765" t="s">
        <v>526</v>
      </c>
      <c r="O2" s="765"/>
      <c r="P2" s="765"/>
      <c r="Q2" s="408"/>
    </row>
    <row r="3" spans="1:16" s="133" customFormat="1" ht="16.5" customHeight="1">
      <c r="A3" s="96" t="s">
        <v>207</v>
      </c>
      <c r="B3" s="94" t="s">
        <v>208</v>
      </c>
      <c r="C3" s="94" t="s">
        <v>209</v>
      </c>
      <c r="D3" s="95" t="s">
        <v>210</v>
      </c>
      <c r="E3" s="131" t="s">
        <v>207</v>
      </c>
      <c r="F3" s="94" t="s">
        <v>208</v>
      </c>
      <c r="G3" s="94" t="s">
        <v>209</v>
      </c>
      <c r="H3" s="95" t="s">
        <v>210</v>
      </c>
      <c r="I3" s="96" t="s">
        <v>207</v>
      </c>
      <c r="J3" s="94" t="s">
        <v>208</v>
      </c>
      <c r="K3" s="94" t="s">
        <v>209</v>
      </c>
      <c r="L3" s="132" t="s">
        <v>210</v>
      </c>
      <c r="M3" s="96" t="s">
        <v>207</v>
      </c>
      <c r="N3" s="94" t="s">
        <v>208</v>
      </c>
      <c r="O3" s="94" t="s">
        <v>209</v>
      </c>
      <c r="P3" s="95" t="s">
        <v>210</v>
      </c>
    </row>
    <row r="4" spans="1:16" ht="16.5" customHeight="1">
      <c r="A4" s="134" t="s">
        <v>208</v>
      </c>
      <c r="B4" s="135">
        <v>104148</v>
      </c>
      <c r="C4" s="135">
        <v>51249</v>
      </c>
      <c r="D4" s="409">
        <v>52899</v>
      </c>
      <c r="E4" s="139"/>
      <c r="F4" s="327"/>
      <c r="G4" s="410"/>
      <c r="H4" s="411"/>
      <c r="I4" s="137"/>
      <c r="J4" s="327"/>
      <c r="K4" s="410"/>
      <c r="L4" s="411"/>
      <c r="M4" s="328"/>
      <c r="N4" s="412">
        <f>SUM(N5:N22)</f>
        <v>104120</v>
      </c>
      <c r="O4" s="412">
        <f>SUM(O5:O22)</f>
        <v>51232</v>
      </c>
      <c r="P4" s="412">
        <f>SUM(P5:P22)</f>
        <v>52888</v>
      </c>
    </row>
    <row r="5" spans="1:16" ht="16.5" customHeight="1">
      <c r="A5" s="136" t="s">
        <v>211</v>
      </c>
      <c r="B5" s="327">
        <f>SUM(B6:B10)</f>
        <v>4520</v>
      </c>
      <c r="C5" s="327">
        <f>SUM(C6:C10)</f>
        <v>2251</v>
      </c>
      <c r="D5" s="327">
        <f>SUM(D6:D10)</f>
        <v>2269</v>
      </c>
      <c r="E5" s="139" t="s">
        <v>197</v>
      </c>
      <c r="F5" s="327">
        <f>SUM(F6:F10)</f>
        <v>6634</v>
      </c>
      <c r="G5" s="327">
        <f>SUM(G6:G10)</f>
        <v>3375</v>
      </c>
      <c r="H5" s="327">
        <f>SUM(H6:H10)</f>
        <v>3259</v>
      </c>
      <c r="I5" s="137" t="s">
        <v>203</v>
      </c>
      <c r="J5" s="327">
        <f>SUM(J6:J10)</f>
        <v>5442</v>
      </c>
      <c r="K5" s="327">
        <f>SUM(K6:K10)</f>
        <v>2502</v>
      </c>
      <c r="L5" s="327">
        <f>SUM(L6:L10)</f>
        <v>2940</v>
      </c>
      <c r="M5" s="139" t="s">
        <v>212</v>
      </c>
      <c r="N5" s="327">
        <v>4520</v>
      </c>
      <c r="O5" s="327">
        <v>2251</v>
      </c>
      <c r="P5" s="327">
        <v>2269</v>
      </c>
    </row>
    <row r="6" spans="1:16" ht="16.5" customHeight="1">
      <c r="A6" s="136">
        <v>0</v>
      </c>
      <c r="B6" s="327">
        <v>849</v>
      </c>
      <c r="C6" s="330">
        <v>410</v>
      </c>
      <c r="D6" s="552">
        <v>439</v>
      </c>
      <c r="E6" s="139">
        <v>35</v>
      </c>
      <c r="F6" s="327">
        <v>1401</v>
      </c>
      <c r="G6" s="330">
        <v>683</v>
      </c>
      <c r="H6" s="411">
        <v>718</v>
      </c>
      <c r="I6" s="137">
        <v>70</v>
      </c>
      <c r="J6" s="327">
        <v>1082</v>
      </c>
      <c r="K6" s="330">
        <v>515</v>
      </c>
      <c r="L6" s="411">
        <v>567</v>
      </c>
      <c r="M6" s="139" t="s">
        <v>192</v>
      </c>
      <c r="N6" s="327">
        <v>5091</v>
      </c>
      <c r="O6" s="330">
        <v>2611</v>
      </c>
      <c r="P6" s="329">
        <v>2480</v>
      </c>
    </row>
    <row r="7" spans="1:16" ht="16.5" customHeight="1">
      <c r="A7" s="136">
        <v>1</v>
      </c>
      <c r="B7" s="327">
        <v>870</v>
      </c>
      <c r="C7" s="330">
        <v>460</v>
      </c>
      <c r="D7" s="552">
        <v>410</v>
      </c>
      <c r="E7" s="139">
        <v>36</v>
      </c>
      <c r="F7" s="327">
        <v>1454</v>
      </c>
      <c r="G7" s="330">
        <v>768</v>
      </c>
      <c r="H7" s="411">
        <v>686</v>
      </c>
      <c r="I7" s="137">
        <v>71</v>
      </c>
      <c r="J7" s="327">
        <v>1094</v>
      </c>
      <c r="K7" s="330">
        <v>504</v>
      </c>
      <c r="L7" s="411">
        <v>590</v>
      </c>
      <c r="M7" s="139" t="s">
        <v>193</v>
      </c>
      <c r="N7" s="327">
        <v>5413</v>
      </c>
      <c r="O7" s="330">
        <v>2824</v>
      </c>
      <c r="P7" s="329">
        <v>2589</v>
      </c>
    </row>
    <row r="8" spans="1:16" ht="16.5" customHeight="1">
      <c r="A8" s="136">
        <v>2</v>
      </c>
      <c r="B8" s="327">
        <v>916</v>
      </c>
      <c r="C8" s="330">
        <v>453</v>
      </c>
      <c r="D8" s="552">
        <v>463</v>
      </c>
      <c r="E8" s="139">
        <v>37</v>
      </c>
      <c r="F8" s="327">
        <v>1357</v>
      </c>
      <c r="G8" s="330">
        <v>688</v>
      </c>
      <c r="H8" s="411">
        <v>669</v>
      </c>
      <c r="I8" s="137">
        <v>72</v>
      </c>
      <c r="J8" s="327">
        <v>1043</v>
      </c>
      <c r="K8" s="330">
        <v>471</v>
      </c>
      <c r="L8" s="411">
        <v>572</v>
      </c>
      <c r="M8" s="139" t="s">
        <v>194</v>
      </c>
      <c r="N8" s="327">
        <v>5655</v>
      </c>
      <c r="O8" s="330">
        <v>2859</v>
      </c>
      <c r="P8" s="329">
        <v>2796</v>
      </c>
    </row>
    <row r="9" spans="1:20" ht="16.5" customHeight="1">
      <c r="A9" s="136">
        <v>3</v>
      </c>
      <c r="B9" s="327">
        <v>927</v>
      </c>
      <c r="C9" s="330">
        <v>452</v>
      </c>
      <c r="D9" s="552">
        <v>475</v>
      </c>
      <c r="E9" s="139">
        <v>38</v>
      </c>
      <c r="F9" s="327">
        <v>1397</v>
      </c>
      <c r="G9" s="330">
        <v>709</v>
      </c>
      <c r="H9" s="411">
        <v>688</v>
      </c>
      <c r="I9" s="137">
        <v>73</v>
      </c>
      <c r="J9" s="327">
        <v>1074</v>
      </c>
      <c r="K9" s="330">
        <v>510</v>
      </c>
      <c r="L9" s="411">
        <v>564</v>
      </c>
      <c r="M9" s="139" t="s">
        <v>195</v>
      </c>
      <c r="N9" s="327">
        <v>5068</v>
      </c>
      <c r="O9" s="330">
        <v>2541</v>
      </c>
      <c r="P9" s="329">
        <v>2527</v>
      </c>
      <c r="S9" s="701"/>
      <c r="T9" s="701"/>
    </row>
    <row r="10" spans="1:16" ht="16.5" customHeight="1">
      <c r="A10" s="136">
        <v>4</v>
      </c>
      <c r="B10" s="327">
        <v>958</v>
      </c>
      <c r="C10" s="330">
        <v>476</v>
      </c>
      <c r="D10" s="552">
        <v>482</v>
      </c>
      <c r="E10" s="139">
        <v>39</v>
      </c>
      <c r="F10" s="327">
        <v>1025</v>
      </c>
      <c r="G10" s="330">
        <v>527</v>
      </c>
      <c r="H10" s="411">
        <v>498</v>
      </c>
      <c r="I10" s="137">
        <v>74</v>
      </c>
      <c r="J10" s="327">
        <v>1149</v>
      </c>
      <c r="K10" s="330">
        <v>502</v>
      </c>
      <c r="L10" s="411">
        <v>647</v>
      </c>
      <c r="M10" s="139" t="s">
        <v>196</v>
      </c>
      <c r="N10" s="327">
        <v>6348</v>
      </c>
      <c r="O10" s="330">
        <v>3220</v>
      </c>
      <c r="P10" s="329">
        <v>3128</v>
      </c>
    </row>
    <row r="11" spans="1:16" ht="16.5" customHeight="1">
      <c r="A11" s="136" t="s">
        <v>192</v>
      </c>
      <c r="B11" s="327">
        <f>SUM(B12:B16)</f>
        <v>5091</v>
      </c>
      <c r="C11" s="327">
        <f>SUM(C12:C16)</f>
        <v>2611</v>
      </c>
      <c r="D11" s="327">
        <f>SUM(D12:D16)</f>
        <v>2480</v>
      </c>
      <c r="E11" s="139" t="s">
        <v>198</v>
      </c>
      <c r="F11" s="327">
        <f>SUM(F12:F16)</f>
        <v>6317</v>
      </c>
      <c r="G11" s="327">
        <f>SUM(G12:G16)</f>
        <v>3200</v>
      </c>
      <c r="H11" s="327">
        <f>SUM(H12:H16)</f>
        <v>3117</v>
      </c>
      <c r="I11" s="137" t="s">
        <v>204</v>
      </c>
      <c r="J11" s="327">
        <f>SUM(J12:J16)</f>
        <v>5046</v>
      </c>
      <c r="K11" s="327">
        <f>SUM(K12:K16)</f>
        <v>2119</v>
      </c>
      <c r="L11" s="327">
        <f>SUM(L12:L16)</f>
        <v>2927</v>
      </c>
      <c r="M11" s="139" t="s">
        <v>213</v>
      </c>
      <c r="N11" s="327">
        <v>7481</v>
      </c>
      <c r="O11" s="330">
        <v>3811</v>
      </c>
      <c r="P11" s="329">
        <v>3670</v>
      </c>
    </row>
    <row r="12" spans="1:16" ht="16.5" customHeight="1">
      <c r="A12" s="136">
        <v>5</v>
      </c>
      <c r="B12" s="327">
        <v>1032</v>
      </c>
      <c r="C12" s="330">
        <v>528</v>
      </c>
      <c r="D12" s="552">
        <v>504</v>
      </c>
      <c r="E12" s="139">
        <v>40</v>
      </c>
      <c r="F12" s="327">
        <v>1267</v>
      </c>
      <c r="G12" s="330">
        <v>651</v>
      </c>
      <c r="H12" s="411">
        <v>616</v>
      </c>
      <c r="I12" s="137">
        <v>75</v>
      </c>
      <c r="J12" s="327">
        <v>1076</v>
      </c>
      <c r="K12" s="330">
        <v>472</v>
      </c>
      <c r="L12" s="411">
        <v>604</v>
      </c>
      <c r="M12" s="139" t="s">
        <v>197</v>
      </c>
      <c r="N12" s="327">
        <v>6634</v>
      </c>
      <c r="O12" s="330">
        <v>3375</v>
      </c>
      <c r="P12" s="329">
        <v>3259</v>
      </c>
    </row>
    <row r="13" spans="1:20" ht="16.5" customHeight="1">
      <c r="A13" s="136">
        <v>6</v>
      </c>
      <c r="B13" s="327">
        <v>981</v>
      </c>
      <c r="C13" s="330">
        <v>521</v>
      </c>
      <c r="D13" s="552">
        <v>460</v>
      </c>
      <c r="E13" s="139">
        <v>41</v>
      </c>
      <c r="F13" s="327">
        <v>1237</v>
      </c>
      <c r="G13" s="330">
        <v>618</v>
      </c>
      <c r="H13" s="411">
        <v>619</v>
      </c>
      <c r="I13" s="137">
        <v>76</v>
      </c>
      <c r="J13" s="327">
        <v>1072</v>
      </c>
      <c r="K13" s="330">
        <v>432</v>
      </c>
      <c r="L13" s="411">
        <v>640</v>
      </c>
      <c r="M13" s="139" t="s">
        <v>198</v>
      </c>
      <c r="N13" s="327">
        <v>6317</v>
      </c>
      <c r="O13" s="330">
        <v>3200</v>
      </c>
      <c r="P13" s="329">
        <v>3117</v>
      </c>
      <c r="S13" s="701"/>
      <c r="T13" s="701"/>
    </row>
    <row r="14" spans="1:16" ht="16.5" customHeight="1">
      <c r="A14" s="136">
        <v>7</v>
      </c>
      <c r="B14" s="327">
        <v>992</v>
      </c>
      <c r="C14" s="330">
        <v>527</v>
      </c>
      <c r="D14" s="552">
        <v>465</v>
      </c>
      <c r="E14" s="139">
        <v>42</v>
      </c>
      <c r="F14" s="327">
        <v>1305</v>
      </c>
      <c r="G14" s="330">
        <v>660</v>
      </c>
      <c r="H14" s="411">
        <v>645</v>
      </c>
      <c r="I14" s="137">
        <v>77</v>
      </c>
      <c r="J14" s="327">
        <v>1018</v>
      </c>
      <c r="K14" s="330">
        <v>447</v>
      </c>
      <c r="L14" s="411">
        <v>571</v>
      </c>
      <c r="M14" s="139" t="s">
        <v>199</v>
      </c>
      <c r="N14" s="327">
        <v>6918</v>
      </c>
      <c r="O14" s="330">
        <v>3569</v>
      </c>
      <c r="P14" s="329">
        <v>3349</v>
      </c>
    </row>
    <row r="15" spans="1:16" ht="16.5" customHeight="1">
      <c r="A15" s="136">
        <v>8</v>
      </c>
      <c r="B15" s="327">
        <v>1052</v>
      </c>
      <c r="C15" s="330">
        <v>533</v>
      </c>
      <c r="D15" s="552">
        <v>519</v>
      </c>
      <c r="E15" s="139">
        <v>43</v>
      </c>
      <c r="F15" s="327">
        <v>1258</v>
      </c>
      <c r="G15" s="330">
        <v>652</v>
      </c>
      <c r="H15" s="411">
        <v>606</v>
      </c>
      <c r="I15" s="137">
        <v>78</v>
      </c>
      <c r="J15" s="327">
        <v>961</v>
      </c>
      <c r="K15" s="330">
        <v>381</v>
      </c>
      <c r="L15" s="411">
        <v>580</v>
      </c>
      <c r="M15" s="139" t="s">
        <v>200</v>
      </c>
      <c r="N15" s="327">
        <v>8029</v>
      </c>
      <c r="O15" s="330">
        <v>4089</v>
      </c>
      <c r="P15" s="329">
        <v>3940</v>
      </c>
    </row>
    <row r="16" spans="1:20" ht="16.5" customHeight="1">
      <c r="A16" s="136">
        <v>9</v>
      </c>
      <c r="B16" s="327">
        <v>1034</v>
      </c>
      <c r="C16" s="330">
        <v>502</v>
      </c>
      <c r="D16" s="552">
        <v>532</v>
      </c>
      <c r="E16" s="139">
        <v>44</v>
      </c>
      <c r="F16" s="327">
        <v>1250</v>
      </c>
      <c r="G16" s="330">
        <v>619</v>
      </c>
      <c r="H16" s="411">
        <v>631</v>
      </c>
      <c r="I16" s="137">
        <v>79</v>
      </c>
      <c r="J16" s="327">
        <v>919</v>
      </c>
      <c r="K16" s="330">
        <v>387</v>
      </c>
      <c r="L16" s="411">
        <v>532</v>
      </c>
      <c r="M16" s="139" t="s">
        <v>201</v>
      </c>
      <c r="N16" s="327">
        <v>8398</v>
      </c>
      <c r="O16" s="330">
        <v>4346</v>
      </c>
      <c r="P16" s="329">
        <v>4052</v>
      </c>
      <c r="S16" s="701"/>
      <c r="T16" s="701"/>
    </row>
    <row r="17" spans="1:16" ht="16.5" customHeight="1">
      <c r="A17" s="136" t="s">
        <v>193</v>
      </c>
      <c r="B17" s="327">
        <f>SUM(B18:B22)</f>
        <v>5413</v>
      </c>
      <c r="C17" s="327">
        <f>SUM(C18:C22)</f>
        <v>2824</v>
      </c>
      <c r="D17" s="327">
        <f>SUM(D18:D22)</f>
        <v>2589</v>
      </c>
      <c r="E17" s="139" t="s">
        <v>199</v>
      </c>
      <c r="F17" s="327">
        <f>SUM(F18:F22)</f>
        <v>6918</v>
      </c>
      <c r="G17" s="327">
        <f>SUM(G18:G22)</f>
        <v>3569</v>
      </c>
      <c r="H17" s="327">
        <f>SUM(H18:H22)</f>
        <v>3349</v>
      </c>
      <c r="I17" s="137" t="s">
        <v>205</v>
      </c>
      <c r="J17" s="327">
        <f>SUM(J18:J22)</f>
        <v>3350</v>
      </c>
      <c r="K17" s="327">
        <f>SUM(K18:K22)</f>
        <v>1242</v>
      </c>
      <c r="L17" s="327">
        <f>SUM(L18:L22)</f>
        <v>2108</v>
      </c>
      <c r="M17" s="139" t="s">
        <v>214</v>
      </c>
      <c r="N17" s="327">
        <v>6358</v>
      </c>
      <c r="O17" s="330">
        <v>3229</v>
      </c>
      <c r="P17" s="329">
        <v>3129</v>
      </c>
    </row>
    <row r="18" spans="1:16" ht="16.5" customHeight="1">
      <c r="A18" s="136">
        <v>10</v>
      </c>
      <c r="B18" s="327">
        <v>1016</v>
      </c>
      <c r="C18" s="330">
        <v>521</v>
      </c>
      <c r="D18" s="552">
        <v>495</v>
      </c>
      <c r="E18" s="139">
        <v>45</v>
      </c>
      <c r="F18" s="327">
        <v>1318</v>
      </c>
      <c r="G18" s="330">
        <v>694</v>
      </c>
      <c r="H18" s="411">
        <v>624</v>
      </c>
      <c r="I18" s="137">
        <v>80</v>
      </c>
      <c r="J18" s="327">
        <v>899</v>
      </c>
      <c r="K18" s="330">
        <v>374</v>
      </c>
      <c r="L18" s="411">
        <v>525</v>
      </c>
      <c r="M18" s="139" t="s">
        <v>202</v>
      </c>
      <c r="N18" s="327">
        <v>5572</v>
      </c>
      <c r="O18" s="330">
        <v>2727</v>
      </c>
      <c r="P18" s="329">
        <v>2845</v>
      </c>
    </row>
    <row r="19" spans="1:16" ht="16.5" customHeight="1">
      <c r="A19" s="136">
        <v>11</v>
      </c>
      <c r="B19" s="327">
        <v>1064</v>
      </c>
      <c r="C19" s="330">
        <v>538</v>
      </c>
      <c r="D19" s="552">
        <v>526</v>
      </c>
      <c r="E19" s="139">
        <v>46</v>
      </c>
      <c r="F19" s="327">
        <v>1408</v>
      </c>
      <c r="G19" s="330">
        <v>709</v>
      </c>
      <c r="H19" s="411">
        <v>699</v>
      </c>
      <c r="I19" s="137">
        <v>81</v>
      </c>
      <c r="J19" s="327">
        <v>735</v>
      </c>
      <c r="K19" s="330">
        <v>299</v>
      </c>
      <c r="L19" s="411">
        <v>436</v>
      </c>
      <c r="M19" s="139" t="s">
        <v>203</v>
      </c>
      <c r="N19" s="327">
        <v>5442</v>
      </c>
      <c r="O19" s="330">
        <v>2502</v>
      </c>
      <c r="P19" s="329">
        <v>2940</v>
      </c>
    </row>
    <row r="20" spans="1:20" ht="16.5" customHeight="1">
      <c r="A20" s="136">
        <v>12</v>
      </c>
      <c r="B20" s="327">
        <v>1081</v>
      </c>
      <c r="C20" s="330">
        <v>576</v>
      </c>
      <c r="D20" s="552">
        <v>505</v>
      </c>
      <c r="E20" s="139">
        <v>47</v>
      </c>
      <c r="F20" s="327">
        <v>1299</v>
      </c>
      <c r="G20" s="330">
        <v>670</v>
      </c>
      <c r="H20" s="411">
        <v>629</v>
      </c>
      <c r="I20" s="137">
        <v>82</v>
      </c>
      <c r="J20" s="327">
        <v>675</v>
      </c>
      <c r="K20" s="330">
        <v>250</v>
      </c>
      <c r="L20" s="411">
        <v>425</v>
      </c>
      <c r="M20" s="139" t="s">
        <v>204</v>
      </c>
      <c r="N20" s="327">
        <v>5046</v>
      </c>
      <c r="O20" s="330">
        <v>2119</v>
      </c>
      <c r="P20" s="329">
        <v>2927</v>
      </c>
      <c r="S20" s="701"/>
      <c r="T20" s="701"/>
    </row>
    <row r="21" spans="1:25" ht="16.5" customHeight="1">
      <c r="A21" s="136">
        <v>13</v>
      </c>
      <c r="B21" s="327">
        <v>1109</v>
      </c>
      <c r="C21" s="330">
        <v>602</v>
      </c>
      <c r="D21" s="552">
        <v>507</v>
      </c>
      <c r="E21" s="139">
        <v>48</v>
      </c>
      <c r="F21" s="327">
        <v>1365</v>
      </c>
      <c r="G21" s="330">
        <v>712</v>
      </c>
      <c r="H21" s="411">
        <v>653</v>
      </c>
      <c r="I21" s="137">
        <v>83</v>
      </c>
      <c r="J21" s="327">
        <v>550</v>
      </c>
      <c r="K21" s="330">
        <v>178</v>
      </c>
      <c r="L21" s="411">
        <v>372</v>
      </c>
      <c r="M21" s="139" t="s">
        <v>205</v>
      </c>
      <c r="N21" s="327">
        <v>3350</v>
      </c>
      <c r="O21" s="330">
        <v>1242</v>
      </c>
      <c r="P21" s="329">
        <v>2108</v>
      </c>
      <c r="S21" s="701"/>
      <c r="T21" s="701"/>
      <c r="U21" s="171"/>
      <c r="V21" s="171"/>
      <c r="W21" s="171"/>
      <c r="X21" s="171"/>
      <c r="Y21" s="171"/>
    </row>
    <row r="22" spans="1:25" ht="16.5" customHeight="1">
      <c r="A22" s="136">
        <v>14</v>
      </c>
      <c r="B22" s="327">
        <v>1143</v>
      </c>
      <c r="C22" s="330">
        <v>587</v>
      </c>
      <c r="D22" s="552">
        <v>556</v>
      </c>
      <c r="E22" s="139">
        <v>49</v>
      </c>
      <c r="F22" s="327">
        <v>1528</v>
      </c>
      <c r="G22" s="330">
        <v>784</v>
      </c>
      <c r="H22" s="411">
        <v>744</v>
      </c>
      <c r="I22" s="137">
        <v>84</v>
      </c>
      <c r="J22" s="327">
        <v>491</v>
      </c>
      <c r="K22" s="330">
        <v>141</v>
      </c>
      <c r="L22" s="411">
        <v>350</v>
      </c>
      <c r="M22" s="139" t="s">
        <v>206</v>
      </c>
      <c r="N22" s="327">
        <v>2480</v>
      </c>
      <c r="O22" s="330">
        <v>717</v>
      </c>
      <c r="P22" s="329">
        <v>1763</v>
      </c>
      <c r="S22" s="171"/>
      <c r="T22" s="171"/>
      <c r="U22" s="171"/>
      <c r="V22" s="171"/>
      <c r="W22" s="171"/>
      <c r="X22" s="171"/>
      <c r="Y22" s="171"/>
    </row>
    <row r="23" spans="1:15" ht="16.5" customHeight="1">
      <c r="A23" s="136" t="s">
        <v>194</v>
      </c>
      <c r="B23" s="327">
        <f>SUM(B24:B28)</f>
        <v>5655</v>
      </c>
      <c r="C23" s="327">
        <f>SUM(C24:C28)</f>
        <v>2859</v>
      </c>
      <c r="D23" s="327">
        <f>SUM(D24:D28)</f>
        <v>2796</v>
      </c>
      <c r="E23" s="139" t="s">
        <v>200</v>
      </c>
      <c r="F23" s="327">
        <f>SUM(F24:F28)</f>
        <v>8029</v>
      </c>
      <c r="G23" s="327">
        <f>SUM(G24:G28)</f>
        <v>4089</v>
      </c>
      <c r="H23" s="327">
        <f>SUM(H24:H28)</f>
        <v>3940</v>
      </c>
      <c r="I23" s="137" t="s">
        <v>519</v>
      </c>
      <c r="J23" s="327">
        <f>SUM(J24:J28)</f>
        <v>1646</v>
      </c>
      <c r="K23" s="327">
        <f>SUM(K24:K28)</f>
        <v>513</v>
      </c>
      <c r="L23" s="327">
        <f>SUM(L24:L28)</f>
        <v>1133</v>
      </c>
      <c r="M23" s="331"/>
      <c r="N23" s="414"/>
      <c r="O23" s="415"/>
    </row>
    <row r="24" spans="1:16" ht="16.5" customHeight="1">
      <c r="A24" s="136">
        <v>15</v>
      </c>
      <c r="B24" s="327">
        <v>1115</v>
      </c>
      <c r="C24" s="330">
        <v>577</v>
      </c>
      <c r="D24" s="552">
        <v>538</v>
      </c>
      <c r="E24" s="139">
        <v>50</v>
      </c>
      <c r="F24" s="327">
        <v>1437</v>
      </c>
      <c r="G24" s="330">
        <v>730</v>
      </c>
      <c r="H24" s="411">
        <v>707</v>
      </c>
      <c r="I24" s="137">
        <v>85</v>
      </c>
      <c r="J24" s="327">
        <v>460</v>
      </c>
      <c r="K24" s="330">
        <v>161</v>
      </c>
      <c r="L24" s="411">
        <v>299</v>
      </c>
      <c r="M24" s="138"/>
      <c r="N24" s="332"/>
      <c r="O24" s="416"/>
      <c r="P24" s="333"/>
    </row>
    <row r="25" spans="1:17" ht="16.5" customHeight="1">
      <c r="A25" s="136">
        <v>16</v>
      </c>
      <c r="B25" s="327">
        <v>1272</v>
      </c>
      <c r="C25" s="330">
        <v>660</v>
      </c>
      <c r="D25" s="552">
        <v>612</v>
      </c>
      <c r="E25" s="139">
        <v>51</v>
      </c>
      <c r="F25" s="327">
        <v>1444</v>
      </c>
      <c r="G25" s="330">
        <v>725</v>
      </c>
      <c r="H25" s="411">
        <v>719</v>
      </c>
      <c r="I25" s="137">
        <v>86</v>
      </c>
      <c r="J25" s="327">
        <v>341</v>
      </c>
      <c r="K25" s="330">
        <v>106</v>
      </c>
      <c r="L25" s="411">
        <v>235</v>
      </c>
      <c r="M25" s="139" t="s">
        <v>215</v>
      </c>
      <c r="N25" s="330">
        <f>SUM(N5:N7)</f>
        <v>15024</v>
      </c>
      <c r="O25" s="330">
        <f>SUM(O5:O7)</f>
        <v>7686</v>
      </c>
      <c r="P25" s="327">
        <f>SUM(P5:P7)</f>
        <v>7338</v>
      </c>
      <c r="Q25" s="358"/>
    </row>
    <row r="26" spans="1:17" ht="16.5" customHeight="1">
      <c r="A26" s="136">
        <v>17</v>
      </c>
      <c r="B26" s="327">
        <v>1175</v>
      </c>
      <c r="C26" s="330">
        <v>585</v>
      </c>
      <c r="D26" s="552">
        <v>590</v>
      </c>
      <c r="E26" s="139">
        <v>52</v>
      </c>
      <c r="F26" s="327">
        <v>1700</v>
      </c>
      <c r="G26" s="330">
        <v>840</v>
      </c>
      <c r="H26" s="411">
        <v>860</v>
      </c>
      <c r="I26" s="137">
        <v>87</v>
      </c>
      <c r="J26" s="327">
        <v>313</v>
      </c>
      <c r="K26" s="330">
        <v>103</v>
      </c>
      <c r="L26" s="411">
        <v>210</v>
      </c>
      <c r="M26" s="139"/>
      <c r="N26" s="417" t="str">
        <f>"("&amp;ROUND(N25/$N$4%,1)&amp;")"</f>
        <v>(14.4)</v>
      </c>
      <c r="O26" s="417">
        <v>-15</v>
      </c>
      <c r="P26" s="503" t="str">
        <f>"("&amp;ROUND(P25/$P$4%,1)&amp;")"</f>
        <v>(13.9)</v>
      </c>
      <c r="Q26" s="358"/>
    </row>
    <row r="27" spans="1:17" ht="16.5" customHeight="1">
      <c r="A27" s="136">
        <v>18</v>
      </c>
      <c r="B27" s="327">
        <v>1132</v>
      </c>
      <c r="C27" s="330">
        <v>571</v>
      </c>
      <c r="D27" s="552">
        <v>561</v>
      </c>
      <c r="E27" s="139">
        <v>53</v>
      </c>
      <c r="F27" s="327">
        <v>1609</v>
      </c>
      <c r="G27" s="330">
        <v>795</v>
      </c>
      <c r="H27" s="411">
        <v>814</v>
      </c>
      <c r="I27" s="137">
        <v>88</v>
      </c>
      <c r="J27" s="327">
        <v>287</v>
      </c>
      <c r="K27" s="330">
        <v>76</v>
      </c>
      <c r="L27" s="411">
        <v>211</v>
      </c>
      <c r="M27" s="139" t="s">
        <v>216</v>
      </c>
      <c r="N27" s="330">
        <f>SUM(N8:N17)</f>
        <v>67206</v>
      </c>
      <c r="O27" s="330">
        <f>SUM(O8:O17)</f>
        <v>34239</v>
      </c>
      <c r="P27" s="327">
        <f>SUM(P8:P17)</f>
        <v>32967</v>
      </c>
      <c r="Q27" s="358"/>
    </row>
    <row r="28" spans="1:17" ht="16.5" customHeight="1">
      <c r="A28" s="136">
        <v>19</v>
      </c>
      <c r="B28" s="327">
        <v>961</v>
      </c>
      <c r="C28" s="330">
        <v>466</v>
      </c>
      <c r="D28" s="552">
        <v>495</v>
      </c>
      <c r="E28" s="139">
        <v>54</v>
      </c>
      <c r="F28" s="327">
        <v>1839</v>
      </c>
      <c r="G28" s="330">
        <v>999</v>
      </c>
      <c r="H28" s="411">
        <v>840</v>
      </c>
      <c r="I28" s="137">
        <v>89</v>
      </c>
      <c r="J28" s="327">
        <v>245</v>
      </c>
      <c r="K28" s="330">
        <v>67</v>
      </c>
      <c r="L28" s="411">
        <v>178</v>
      </c>
      <c r="M28" s="139"/>
      <c r="N28" s="417" t="str">
        <f>"("&amp;ROUND(N27/$N$4%,1)&amp;")"</f>
        <v>(64.5)</v>
      </c>
      <c r="O28" s="417" t="str">
        <f>"("&amp;ROUND(O27/$O$4%,1)&amp;")"</f>
        <v>(66.8)</v>
      </c>
      <c r="P28" s="662" t="str">
        <f>"("&amp;ROUND(P27/$P$4%,1)&amp;")"</f>
        <v>(62.3)</v>
      </c>
      <c r="Q28" s="358"/>
    </row>
    <row r="29" spans="1:17" ht="16.5" customHeight="1">
      <c r="A29" s="136" t="s">
        <v>195</v>
      </c>
      <c r="B29" s="327">
        <f>SUM(B30:B34)</f>
        <v>5068</v>
      </c>
      <c r="C29" s="327">
        <f>SUM(C30:C34)</f>
        <v>2541</v>
      </c>
      <c r="D29" s="327">
        <f>SUM(D30:D34)</f>
        <v>2527</v>
      </c>
      <c r="E29" s="139" t="s">
        <v>201</v>
      </c>
      <c r="F29" s="327">
        <f>SUM(F30:F34)</f>
        <v>8398</v>
      </c>
      <c r="G29" s="327">
        <f>SUM(G30:G34)</f>
        <v>4346</v>
      </c>
      <c r="H29" s="327">
        <f>SUM(H30:H34)</f>
        <v>4052</v>
      </c>
      <c r="I29" s="136" t="s">
        <v>520</v>
      </c>
      <c r="J29" s="327">
        <f>SUM(J30:J34)</f>
        <v>679</v>
      </c>
      <c r="K29" s="327">
        <f>SUM(K30:K34)</f>
        <v>167</v>
      </c>
      <c r="L29" s="327">
        <f>SUM(L30:L34)</f>
        <v>512</v>
      </c>
      <c r="M29" s="139" t="s">
        <v>217</v>
      </c>
      <c r="N29" s="330">
        <f>SUM(N18:N22)</f>
        <v>21890</v>
      </c>
      <c r="O29" s="330">
        <f>SUM(O18:O22)</f>
        <v>9307</v>
      </c>
      <c r="P29" s="327">
        <f>SUM(P18:P22)</f>
        <v>12583</v>
      </c>
      <c r="Q29" s="358"/>
    </row>
    <row r="30" spans="1:17" ht="16.5" customHeight="1">
      <c r="A30" s="136">
        <v>20</v>
      </c>
      <c r="B30" s="327">
        <v>967</v>
      </c>
      <c r="C30" s="330">
        <v>474</v>
      </c>
      <c r="D30" s="552">
        <v>493</v>
      </c>
      <c r="E30" s="139">
        <v>55</v>
      </c>
      <c r="F30" s="327">
        <v>1815</v>
      </c>
      <c r="G30" s="330">
        <v>923</v>
      </c>
      <c r="H30" s="411">
        <v>892</v>
      </c>
      <c r="I30" s="136">
        <v>90</v>
      </c>
      <c r="J30" s="327">
        <v>204</v>
      </c>
      <c r="K30" s="330">
        <v>51</v>
      </c>
      <c r="L30" s="418">
        <v>153</v>
      </c>
      <c r="M30" s="139"/>
      <c r="N30" s="417">
        <v>-21</v>
      </c>
      <c r="O30" s="419" t="str">
        <f>"("&amp;ROUND(O29/$O$4%,1)&amp;")"</f>
        <v>(18.2)</v>
      </c>
      <c r="P30" s="662" t="str">
        <f>"("&amp;ROUND(P29/$P$4%,1)&amp;")"</f>
        <v>(23.8)</v>
      </c>
      <c r="Q30" s="358"/>
    </row>
    <row r="31" spans="1:16" ht="16.5" customHeight="1">
      <c r="A31" s="136">
        <v>21</v>
      </c>
      <c r="B31" s="327">
        <v>991</v>
      </c>
      <c r="C31" s="330">
        <v>512</v>
      </c>
      <c r="D31" s="552">
        <v>479</v>
      </c>
      <c r="E31" s="139">
        <v>56</v>
      </c>
      <c r="F31" s="327">
        <v>1880</v>
      </c>
      <c r="G31" s="330">
        <v>997</v>
      </c>
      <c r="H31" s="411">
        <v>883</v>
      </c>
      <c r="I31" s="136">
        <v>91</v>
      </c>
      <c r="J31" s="327">
        <v>160</v>
      </c>
      <c r="K31" s="330">
        <v>45</v>
      </c>
      <c r="L31" s="418">
        <v>115</v>
      </c>
      <c r="M31" s="138"/>
      <c r="N31" s="335"/>
      <c r="O31" s="335"/>
      <c r="P31" s="334"/>
    </row>
    <row r="32" spans="1:17" ht="16.5" customHeight="1">
      <c r="A32" s="136">
        <v>22</v>
      </c>
      <c r="B32" s="327">
        <v>956</v>
      </c>
      <c r="C32" s="330">
        <v>465</v>
      </c>
      <c r="D32" s="552">
        <v>491</v>
      </c>
      <c r="E32" s="139">
        <v>57</v>
      </c>
      <c r="F32" s="327">
        <v>1861</v>
      </c>
      <c r="G32" s="330">
        <v>971</v>
      </c>
      <c r="H32" s="411">
        <v>890</v>
      </c>
      <c r="I32" s="136">
        <v>92</v>
      </c>
      <c r="J32" s="327">
        <v>145</v>
      </c>
      <c r="K32" s="330">
        <v>32</v>
      </c>
      <c r="L32" s="418">
        <v>113</v>
      </c>
      <c r="M32" s="138" t="s">
        <v>521</v>
      </c>
      <c r="N32" s="330">
        <f>SUM(N18:N19)</f>
        <v>11014</v>
      </c>
      <c r="O32" s="330">
        <f>SUM(O18:O19)</f>
        <v>5229</v>
      </c>
      <c r="P32" s="327">
        <f>SUM(P18:P19)</f>
        <v>5785</v>
      </c>
      <c r="Q32" s="358"/>
    </row>
    <row r="33" spans="1:17" ht="16.5" customHeight="1">
      <c r="A33" s="136">
        <v>23</v>
      </c>
      <c r="B33" s="327">
        <v>1001</v>
      </c>
      <c r="C33" s="330">
        <v>497</v>
      </c>
      <c r="D33" s="552">
        <v>504</v>
      </c>
      <c r="E33" s="139">
        <v>58</v>
      </c>
      <c r="F33" s="327">
        <v>1775</v>
      </c>
      <c r="G33" s="330">
        <v>938</v>
      </c>
      <c r="H33" s="411">
        <v>837</v>
      </c>
      <c r="I33" s="136">
        <v>93</v>
      </c>
      <c r="J33" s="327">
        <v>94</v>
      </c>
      <c r="K33" s="330">
        <v>23</v>
      </c>
      <c r="L33" s="418">
        <v>71</v>
      </c>
      <c r="M33" s="138" t="s">
        <v>374</v>
      </c>
      <c r="N33" s="330">
        <f>SUM(N20:N22)</f>
        <v>10876</v>
      </c>
      <c r="O33" s="330">
        <f>SUM(O20:O22)</f>
        <v>4078</v>
      </c>
      <c r="P33" s="327">
        <f>SUM(P20:P22)</f>
        <v>6798</v>
      </c>
      <c r="Q33" s="358"/>
    </row>
    <row r="34" spans="1:17" ht="16.5" customHeight="1">
      <c r="A34" s="136">
        <v>24</v>
      </c>
      <c r="B34" s="327">
        <v>1153</v>
      </c>
      <c r="C34" s="330">
        <v>593</v>
      </c>
      <c r="D34" s="552">
        <v>560</v>
      </c>
      <c r="E34" s="139">
        <v>59</v>
      </c>
      <c r="F34" s="327">
        <v>1067</v>
      </c>
      <c r="G34" s="330">
        <v>517</v>
      </c>
      <c r="H34" s="411">
        <v>550</v>
      </c>
      <c r="I34" s="136">
        <v>94</v>
      </c>
      <c r="J34" s="327">
        <v>76</v>
      </c>
      <c r="K34" s="330">
        <v>16</v>
      </c>
      <c r="L34" s="418">
        <v>60</v>
      </c>
      <c r="M34" s="331"/>
      <c r="N34" s="415"/>
      <c r="O34" s="415"/>
      <c r="P34" s="414"/>
      <c r="Q34" s="358"/>
    </row>
    <row r="35" spans="1:15" ht="16.5" customHeight="1">
      <c r="A35" s="136" t="s">
        <v>196</v>
      </c>
      <c r="B35" s="327">
        <f>SUM(B36:B40)</f>
        <v>6348</v>
      </c>
      <c r="C35" s="327">
        <f>SUM(C36:C40)</f>
        <v>3220</v>
      </c>
      <c r="D35" s="327">
        <f>SUM(D36:D40)</f>
        <v>3128</v>
      </c>
      <c r="E35" s="139" t="s">
        <v>218</v>
      </c>
      <c r="F35" s="327">
        <f>SUM(F36:F40)</f>
        <v>6358</v>
      </c>
      <c r="G35" s="327">
        <f>SUM(G36:G40)</f>
        <v>3229</v>
      </c>
      <c r="H35" s="327">
        <f>SUM(H36:H40)</f>
        <v>3129</v>
      </c>
      <c r="I35" s="136" t="s">
        <v>522</v>
      </c>
      <c r="J35" s="327">
        <f>SUM(J36:J40)</f>
        <v>131</v>
      </c>
      <c r="K35" s="327">
        <f>SUM(K36:K40)</f>
        <v>33</v>
      </c>
      <c r="L35" s="327">
        <f>SUM(L36:L40)</f>
        <v>98</v>
      </c>
      <c r="M35" s="138"/>
      <c r="N35" s="335"/>
      <c r="O35" s="335"/>
    </row>
    <row r="36" spans="1:16" ht="16.5" customHeight="1">
      <c r="A36" s="136">
        <v>25</v>
      </c>
      <c r="B36" s="327">
        <v>1206</v>
      </c>
      <c r="C36" s="330">
        <v>586</v>
      </c>
      <c r="D36" s="552">
        <v>620</v>
      </c>
      <c r="E36" s="139">
        <v>60</v>
      </c>
      <c r="F36" s="327">
        <v>1078</v>
      </c>
      <c r="G36" s="330">
        <v>589</v>
      </c>
      <c r="H36" s="411">
        <v>489</v>
      </c>
      <c r="I36" s="136">
        <v>95</v>
      </c>
      <c r="J36" s="327">
        <v>47</v>
      </c>
      <c r="K36" s="330">
        <v>13</v>
      </c>
      <c r="L36" s="418">
        <v>34</v>
      </c>
      <c r="M36" s="325" t="s">
        <v>219</v>
      </c>
      <c r="N36" s="457">
        <v>43.71</v>
      </c>
      <c r="O36" s="457">
        <v>42.4</v>
      </c>
      <c r="P36" s="458">
        <v>44.96</v>
      </c>
    </row>
    <row r="37" spans="1:16" ht="16.5" customHeight="1">
      <c r="A37" s="136">
        <v>26</v>
      </c>
      <c r="B37" s="327">
        <v>1185</v>
      </c>
      <c r="C37" s="330">
        <v>616</v>
      </c>
      <c r="D37" s="552">
        <v>569</v>
      </c>
      <c r="E37" s="139">
        <v>61</v>
      </c>
      <c r="F37" s="327">
        <v>1404</v>
      </c>
      <c r="G37" s="330">
        <v>707</v>
      </c>
      <c r="H37" s="411">
        <v>697</v>
      </c>
      <c r="I37" s="136">
        <v>96</v>
      </c>
      <c r="J37" s="327">
        <v>43</v>
      </c>
      <c r="K37" s="330">
        <v>14</v>
      </c>
      <c r="L37" s="418">
        <v>29</v>
      </c>
      <c r="M37" s="325" t="s">
        <v>220</v>
      </c>
      <c r="N37" s="457"/>
      <c r="O37" s="457">
        <f>O4/P4%</f>
        <v>96.86885493873847</v>
      </c>
      <c r="P37" s="458">
        <v>100</v>
      </c>
    </row>
    <row r="38" spans="1:16" ht="16.5" customHeight="1">
      <c r="A38" s="136">
        <v>27</v>
      </c>
      <c r="B38" s="327">
        <v>1272</v>
      </c>
      <c r="C38" s="330">
        <v>629</v>
      </c>
      <c r="D38" s="552">
        <v>643</v>
      </c>
      <c r="E38" s="139">
        <v>62</v>
      </c>
      <c r="F38" s="327">
        <v>1303</v>
      </c>
      <c r="G38" s="330">
        <v>642</v>
      </c>
      <c r="H38" s="411">
        <v>661</v>
      </c>
      <c r="I38" s="136">
        <v>97</v>
      </c>
      <c r="J38" s="327">
        <v>18</v>
      </c>
      <c r="K38" s="330">
        <v>5</v>
      </c>
      <c r="L38" s="418">
        <v>13</v>
      </c>
      <c r="M38" s="138"/>
      <c r="N38" s="332"/>
      <c r="O38" s="332"/>
      <c r="P38" s="332"/>
    </row>
    <row r="39" spans="1:16" ht="16.5" customHeight="1">
      <c r="A39" s="136">
        <v>28</v>
      </c>
      <c r="B39" s="327">
        <v>1274</v>
      </c>
      <c r="C39" s="330">
        <v>676</v>
      </c>
      <c r="D39" s="552">
        <v>598</v>
      </c>
      <c r="E39" s="139">
        <v>63</v>
      </c>
      <c r="F39" s="327">
        <v>1314</v>
      </c>
      <c r="G39" s="330">
        <v>653</v>
      </c>
      <c r="H39" s="411">
        <v>661</v>
      </c>
      <c r="I39" s="136">
        <v>98</v>
      </c>
      <c r="J39" s="327">
        <v>16</v>
      </c>
      <c r="K39" s="330">
        <v>1</v>
      </c>
      <c r="L39" s="418">
        <v>15</v>
      </c>
      <c r="M39" s="138"/>
      <c r="N39" s="421"/>
      <c r="O39" s="421"/>
      <c r="P39" s="332"/>
    </row>
    <row r="40" spans="1:16" ht="16.5" customHeight="1">
      <c r="A40" s="136">
        <v>29</v>
      </c>
      <c r="B40" s="327">
        <v>1411</v>
      </c>
      <c r="C40" s="330">
        <v>713</v>
      </c>
      <c r="D40" s="552">
        <v>698</v>
      </c>
      <c r="E40" s="139">
        <v>64</v>
      </c>
      <c r="F40" s="327">
        <v>1259</v>
      </c>
      <c r="G40" s="330">
        <v>638</v>
      </c>
      <c r="H40" s="411">
        <v>621</v>
      </c>
      <c r="I40" s="136">
        <v>99</v>
      </c>
      <c r="J40" s="327">
        <v>7</v>
      </c>
      <c r="K40" s="330"/>
      <c r="L40" s="418">
        <v>7</v>
      </c>
      <c r="M40" s="138"/>
      <c r="N40" s="327"/>
      <c r="O40" s="421"/>
      <c r="P40" s="332"/>
    </row>
    <row r="41" spans="1:16" ht="16.5" customHeight="1">
      <c r="A41" s="137" t="s">
        <v>221</v>
      </c>
      <c r="B41" s="327">
        <f>SUM(B42:B46)</f>
        <v>7481</v>
      </c>
      <c r="C41" s="327">
        <f>SUM(C42:C46)</f>
        <v>3811</v>
      </c>
      <c r="D41" s="327">
        <f>SUM(D42:D46)</f>
        <v>3670</v>
      </c>
      <c r="E41" s="139" t="s">
        <v>202</v>
      </c>
      <c r="F41" s="327">
        <f>SUM(F42:F46)</f>
        <v>5572</v>
      </c>
      <c r="G41" s="327">
        <f>SUM(G42:G46)</f>
        <v>2727</v>
      </c>
      <c r="H41" s="327">
        <f>SUM(H42:H46)</f>
        <v>2845</v>
      </c>
      <c r="I41" s="136" t="s">
        <v>523</v>
      </c>
      <c r="J41" s="327">
        <v>24</v>
      </c>
      <c r="K41" s="330">
        <v>4</v>
      </c>
      <c r="L41" s="418">
        <v>20</v>
      </c>
      <c r="M41" s="325"/>
      <c r="N41" s="332"/>
      <c r="O41" s="332"/>
      <c r="P41" s="332"/>
    </row>
    <row r="42" spans="1:16" ht="16.5" customHeight="1">
      <c r="A42" s="137">
        <v>30</v>
      </c>
      <c r="B42" s="327">
        <v>1427</v>
      </c>
      <c r="C42" s="330">
        <v>737</v>
      </c>
      <c r="D42" s="552">
        <v>690</v>
      </c>
      <c r="E42" s="139">
        <v>65</v>
      </c>
      <c r="F42" s="327">
        <v>1221</v>
      </c>
      <c r="G42" s="330">
        <v>622</v>
      </c>
      <c r="H42" s="411">
        <v>599</v>
      </c>
      <c r="I42" s="137" t="s">
        <v>340</v>
      </c>
      <c r="J42" s="327">
        <v>28</v>
      </c>
      <c r="K42" s="330">
        <v>17</v>
      </c>
      <c r="L42" s="418">
        <v>11</v>
      </c>
      <c r="M42" s="325"/>
      <c r="N42" s="327"/>
      <c r="O42" s="421"/>
      <c r="P42" s="332"/>
    </row>
    <row r="43" spans="1:16" ht="16.5" customHeight="1">
      <c r="A43" s="137">
        <v>31</v>
      </c>
      <c r="B43" s="327">
        <v>1520</v>
      </c>
      <c r="C43" s="330">
        <v>768</v>
      </c>
      <c r="D43" s="552">
        <v>752</v>
      </c>
      <c r="E43" s="139">
        <v>66</v>
      </c>
      <c r="F43" s="327">
        <v>996</v>
      </c>
      <c r="G43" s="330">
        <v>481</v>
      </c>
      <c r="H43" s="411">
        <v>515</v>
      </c>
      <c r="I43" s="137"/>
      <c r="J43" s="327"/>
      <c r="K43" s="330"/>
      <c r="L43" s="411"/>
      <c r="M43" s="325"/>
      <c r="N43" s="327"/>
      <c r="O43" s="421"/>
      <c r="P43" s="332"/>
    </row>
    <row r="44" spans="1:16" ht="16.5" customHeight="1">
      <c r="A44" s="137">
        <v>32</v>
      </c>
      <c r="B44" s="327">
        <v>1623</v>
      </c>
      <c r="C44" s="330">
        <v>803</v>
      </c>
      <c r="D44" s="552">
        <v>820</v>
      </c>
      <c r="E44" s="139">
        <v>67</v>
      </c>
      <c r="F44" s="327">
        <v>1088</v>
      </c>
      <c r="G44" s="330">
        <v>515</v>
      </c>
      <c r="H44" s="411">
        <v>573</v>
      </c>
      <c r="I44" s="137"/>
      <c r="J44" s="327"/>
      <c r="K44" s="330"/>
      <c r="L44" s="411"/>
      <c r="M44" s="325"/>
      <c r="N44" s="327"/>
      <c r="O44" s="421"/>
      <c r="P44" s="332"/>
    </row>
    <row r="45" spans="1:16" ht="16.5" customHeight="1">
      <c r="A45" s="137">
        <v>33</v>
      </c>
      <c r="B45" s="327">
        <v>1474</v>
      </c>
      <c r="C45" s="330">
        <v>750</v>
      </c>
      <c r="D45" s="552">
        <v>724</v>
      </c>
      <c r="E45" s="139">
        <v>68</v>
      </c>
      <c r="F45" s="327">
        <v>1103</v>
      </c>
      <c r="G45" s="330">
        <v>556</v>
      </c>
      <c r="H45" s="411">
        <v>547</v>
      </c>
      <c r="I45" s="137"/>
      <c r="J45" s="327"/>
      <c r="K45" s="330"/>
      <c r="L45" s="411"/>
      <c r="M45" s="325"/>
      <c r="N45" s="327"/>
      <c r="O45" s="421"/>
      <c r="P45" s="332"/>
    </row>
    <row r="46" spans="1:16" ht="16.5" customHeight="1">
      <c r="A46" s="336">
        <v>34</v>
      </c>
      <c r="B46" s="327">
        <v>1437</v>
      </c>
      <c r="C46" s="112">
        <v>753</v>
      </c>
      <c r="D46" s="552">
        <v>684</v>
      </c>
      <c r="E46" s="139">
        <v>69</v>
      </c>
      <c r="F46" s="327">
        <v>1164</v>
      </c>
      <c r="G46" s="112">
        <v>553</v>
      </c>
      <c r="H46" s="411">
        <v>611</v>
      </c>
      <c r="I46" s="338"/>
      <c r="J46" s="414"/>
      <c r="K46" s="415"/>
      <c r="L46" s="111"/>
      <c r="M46" s="331"/>
      <c r="N46" s="414"/>
      <c r="O46" s="414"/>
      <c r="P46" s="414"/>
    </row>
    <row r="47" spans="1:13" s="92" customFormat="1" ht="16.5" customHeight="1">
      <c r="A47" s="92" t="s">
        <v>527</v>
      </c>
      <c r="B47" s="339"/>
      <c r="C47" s="340"/>
      <c r="D47" s="340"/>
      <c r="E47" s="326"/>
      <c r="F47" s="340"/>
      <c r="G47" s="340"/>
      <c r="H47" s="340"/>
      <c r="I47" s="130"/>
      <c r="M47" s="130"/>
    </row>
    <row r="48" spans="1:13" s="92" customFormat="1" ht="16.5" customHeight="1">
      <c r="A48" s="92" t="s">
        <v>524</v>
      </c>
      <c r="E48" s="130"/>
      <c r="I48" s="130"/>
      <c r="M48" s="130"/>
    </row>
    <row r="52" ht="12">
      <c r="O52" s="171"/>
    </row>
  </sheetData>
  <mergeCells count="8">
    <mergeCell ref="A1:G1"/>
    <mergeCell ref="I1:O1"/>
    <mergeCell ref="S21:T21"/>
    <mergeCell ref="S20:T20"/>
    <mergeCell ref="S16:T16"/>
    <mergeCell ref="S13:T13"/>
    <mergeCell ref="S9:T9"/>
    <mergeCell ref="N2:P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14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12.125" style="203" customWidth="1"/>
    <col min="2" max="2" width="8.125" style="268" customWidth="1"/>
    <col min="3" max="5" width="6.125" style="203" customWidth="1"/>
    <col min="6" max="6" width="6.875" style="268" customWidth="1"/>
    <col min="7" max="16" width="6.125" style="203" customWidth="1"/>
    <col min="17" max="17" width="6.125" style="268" customWidth="1"/>
    <col min="18" max="25" width="6.125" style="203" customWidth="1"/>
    <col min="26" max="26" width="7.875" style="268" customWidth="1"/>
    <col min="27" max="16384" width="11.75390625" style="203" customWidth="1"/>
  </cols>
  <sheetData>
    <row r="1" spans="1:27" ht="23.25" customHeight="1">
      <c r="A1" s="767" t="s">
        <v>458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N1" s="607" t="s">
        <v>677</v>
      </c>
      <c r="O1" s="768" t="s">
        <v>455</v>
      </c>
      <c r="P1" s="768"/>
      <c r="Q1" s="768"/>
      <c r="R1" s="768"/>
      <c r="S1" s="608" t="s">
        <v>677</v>
      </c>
      <c r="U1" s="204"/>
      <c r="Z1" s="272" t="s">
        <v>499</v>
      </c>
      <c r="AA1" s="206"/>
    </row>
    <row r="2" spans="1:27" ht="12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N2" s="215"/>
      <c r="O2" s="273"/>
      <c r="P2" s="273"/>
      <c r="Q2" s="273"/>
      <c r="R2" s="273"/>
      <c r="S2" s="217"/>
      <c r="U2" s="204"/>
      <c r="X2" s="204"/>
      <c r="Y2" s="204"/>
      <c r="Z2" s="272"/>
      <c r="AA2" s="206"/>
    </row>
    <row r="3" spans="1:26" s="207" customFormat="1" ht="21" customHeight="1">
      <c r="A3" s="278"/>
      <c r="B3" s="279" t="s">
        <v>472</v>
      </c>
      <c r="C3" s="274" t="s">
        <v>212</v>
      </c>
      <c r="D3" s="274" t="s">
        <v>192</v>
      </c>
      <c r="E3" s="274" t="s">
        <v>193</v>
      </c>
      <c r="F3" s="279" t="s">
        <v>435</v>
      </c>
      <c r="G3" s="274" t="s">
        <v>194</v>
      </c>
      <c r="H3" s="274" t="s">
        <v>195</v>
      </c>
      <c r="I3" s="274" t="s">
        <v>196</v>
      </c>
      <c r="J3" s="274" t="s">
        <v>213</v>
      </c>
      <c r="K3" s="274" t="s">
        <v>197</v>
      </c>
      <c r="L3" s="222" t="s">
        <v>198</v>
      </c>
      <c r="M3" s="218" t="s">
        <v>199</v>
      </c>
      <c r="N3" s="274" t="s">
        <v>200</v>
      </c>
      <c r="O3" s="274" t="s">
        <v>201</v>
      </c>
      <c r="P3" s="274" t="s">
        <v>214</v>
      </c>
      <c r="Q3" s="275" t="s">
        <v>470</v>
      </c>
      <c r="R3" s="274" t="s">
        <v>202</v>
      </c>
      <c r="S3" s="274" t="s">
        <v>203</v>
      </c>
      <c r="T3" s="274" t="s">
        <v>204</v>
      </c>
      <c r="U3" s="274" t="s">
        <v>205</v>
      </c>
      <c r="V3" s="274" t="s">
        <v>500</v>
      </c>
      <c r="W3" s="274" t="s">
        <v>501</v>
      </c>
      <c r="X3" s="274" t="s">
        <v>502</v>
      </c>
      <c r="Y3" s="276" t="s">
        <v>436</v>
      </c>
      <c r="Z3" s="277" t="s">
        <v>471</v>
      </c>
    </row>
    <row r="4" spans="1:27" s="210" customFormat="1" ht="14.25" customHeight="1">
      <c r="A4" s="257" t="s">
        <v>503</v>
      </c>
      <c r="B4" s="256">
        <f aca="true" t="shared" si="0" ref="B4:B51">F4+Q4+Z4</f>
        <v>104057</v>
      </c>
      <c r="C4" s="256">
        <f>C5+C6</f>
        <v>4432</v>
      </c>
      <c r="D4" s="256">
        <f>D5+D6</f>
        <v>4841</v>
      </c>
      <c r="E4" s="256">
        <f>E5+E6</f>
        <v>5226</v>
      </c>
      <c r="F4" s="256">
        <f>SUM(C4:E4)</f>
        <v>14499</v>
      </c>
      <c r="G4" s="256">
        <f aca="true" t="shared" si="1" ref="G4:P4">G5+G6</f>
        <v>5596</v>
      </c>
      <c r="H4" s="256">
        <f t="shared" si="1"/>
        <v>5758</v>
      </c>
      <c r="I4" s="256">
        <f t="shared" si="1"/>
        <v>5964</v>
      </c>
      <c r="J4" s="256">
        <f t="shared" si="1"/>
        <v>7216</v>
      </c>
      <c r="K4" s="256">
        <f t="shared" si="1"/>
        <v>6969</v>
      </c>
      <c r="L4" s="258">
        <f t="shared" si="1"/>
        <v>6135</v>
      </c>
      <c r="M4" s="259">
        <f t="shared" si="1"/>
        <v>6449</v>
      </c>
      <c r="N4" s="256">
        <f t="shared" si="1"/>
        <v>7384</v>
      </c>
      <c r="O4" s="256">
        <f t="shared" si="1"/>
        <v>8927</v>
      </c>
      <c r="P4" s="256">
        <f t="shared" si="1"/>
        <v>6532</v>
      </c>
      <c r="Q4" s="256">
        <f>SUM(G4:P4)</f>
        <v>66930</v>
      </c>
      <c r="R4" s="256">
        <f aca="true" t="shared" si="2" ref="R4:X4">R5+R6</f>
        <v>5699</v>
      </c>
      <c r="S4" s="256">
        <f t="shared" si="2"/>
        <v>5308</v>
      </c>
      <c r="T4" s="256">
        <f t="shared" si="2"/>
        <v>5066</v>
      </c>
      <c r="U4" s="256">
        <f t="shared" si="2"/>
        <v>3750</v>
      </c>
      <c r="V4" s="256">
        <f t="shared" si="2"/>
        <v>1831</v>
      </c>
      <c r="W4" s="256">
        <f t="shared" si="2"/>
        <v>790</v>
      </c>
      <c r="X4" s="256">
        <f t="shared" si="2"/>
        <v>161</v>
      </c>
      <c r="Y4" s="256">
        <f>SUM(Y5:Y6)</f>
        <v>23</v>
      </c>
      <c r="Z4" s="258">
        <f>SUM(R4:Y4)</f>
        <v>22628</v>
      </c>
      <c r="AA4" s="209"/>
    </row>
    <row r="5" spans="1:27" s="210" customFormat="1" ht="14.25" customHeight="1">
      <c r="A5" s="262" t="s">
        <v>438</v>
      </c>
      <c r="B5" s="263">
        <f t="shared" si="0"/>
        <v>51367</v>
      </c>
      <c r="C5" s="255">
        <f aca="true" t="shared" si="3" ref="C5:Z6">C8+C11+C14+C17+C20+C23+C26+C29+C32+C35+C38+C41+C44+C47+C50</f>
        <v>2246</v>
      </c>
      <c r="D5" s="255">
        <f t="shared" si="3"/>
        <v>2481</v>
      </c>
      <c r="E5" s="255">
        <f t="shared" si="3"/>
        <v>2664</v>
      </c>
      <c r="F5" s="255">
        <f t="shared" si="3"/>
        <v>7391</v>
      </c>
      <c r="G5" s="255">
        <f t="shared" si="3"/>
        <v>2905</v>
      </c>
      <c r="H5" s="255">
        <f t="shared" si="3"/>
        <v>2900</v>
      </c>
      <c r="I5" s="255">
        <f t="shared" si="3"/>
        <v>3074</v>
      </c>
      <c r="J5" s="255">
        <f t="shared" si="3"/>
        <v>3706</v>
      </c>
      <c r="K5" s="255">
        <f t="shared" si="3"/>
        <v>3599</v>
      </c>
      <c r="L5" s="264">
        <f t="shared" si="3"/>
        <v>3144</v>
      </c>
      <c r="M5" s="265">
        <f t="shared" si="3"/>
        <v>3311</v>
      </c>
      <c r="N5" s="255">
        <f t="shared" si="3"/>
        <v>3755</v>
      </c>
      <c r="O5" s="255">
        <f t="shared" si="3"/>
        <v>4634</v>
      </c>
      <c r="P5" s="255">
        <f t="shared" si="3"/>
        <v>3349</v>
      </c>
      <c r="Q5" s="255">
        <f t="shared" si="3"/>
        <v>34377</v>
      </c>
      <c r="R5" s="255">
        <f t="shared" si="3"/>
        <v>2792</v>
      </c>
      <c r="S5" s="255">
        <f t="shared" si="3"/>
        <v>2475</v>
      </c>
      <c r="T5" s="255">
        <f t="shared" si="3"/>
        <v>2152</v>
      </c>
      <c r="U5" s="255">
        <f t="shared" si="3"/>
        <v>1426</v>
      </c>
      <c r="V5" s="255">
        <f t="shared" si="3"/>
        <v>536</v>
      </c>
      <c r="W5" s="255">
        <f t="shared" si="3"/>
        <v>177</v>
      </c>
      <c r="X5" s="255">
        <f t="shared" si="3"/>
        <v>38</v>
      </c>
      <c r="Y5" s="255">
        <f t="shared" si="3"/>
        <v>3</v>
      </c>
      <c r="Z5" s="264">
        <f t="shared" si="3"/>
        <v>9599</v>
      </c>
      <c r="AA5" s="209"/>
    </row>
    <row r="6" spans="1:27" s="210" customFormat="1" ht="14.25" customHeight="1">
      <c r="A6" s="262" t="s">
        <v>439</v>
      </c>
      <c r="B6" s="263">
        <f t="shared" si="0"/>
        <v>52690</v>
      </c>
      <c r="C6" s="255">
        <f t="shared" si="3"/>
        <v>2186</v>
      </c>
      <c r="D6" s="255">
        <f t="shared" si="3"/>
        <v>2360</v>
      </c>
      <c r="E6" s="255">
        <f t="shared" si="3"/>
        <v>2562</v>
      </c>
      <c r="F6" s="255">
        <f t="shared" si="3"/>
        <v>7108</v>
      </c>
      <c r="G6" s="255">
        <f t="shared" si="3"/>
        <v>2691</v>
      </c>
      <c r="H6" s="255">
        <f t="shared" si="3"/>
        <v>2858</v>
      </c>
      <c r="I6" s="255">
        <f t="shared" si="3"/>
        <v>2890</v>
      </c>
      <c r="J6" s="255">
        <f t="shared" si="3"/>
        <v>3510</v>
      </c>
      <c r="K6" s="255">
        <f t="shared" si="3"/>
        <v>3370</v>
      </c>
      <c r="L6" s="264">
        <f t="shared" si="3"/>
        <v>2991</v>
      </c>
      <c r="M6" s="265">
        <f t="shared" si="3"/>
        <v>3138</v>
      </c>
      <c r="N6" s="255">
        <f t="shared" si="3"/>
        <v>3629</v>
      </c>
      <c r="O6" s="255">
        <f t="shared" si="3"/>
        <v>4293</v>
      </c>
      <c r="P6" s="255">
        <f t="shared" si="3"/>
        <v>3183</v>
      </c>
      <c r="Q6" s="255">
        <f t="shared" si="3"/>
        <v>32553</v>
      </c>
      <c r="R6" s="255">
        <f t="shared" si="3"/>
        <v>2907</v>
      </c>
      <c r="S6" s="255">
        <f t="shared" si="3"/>
        <v>2833</v>
      </c>
      <c r="T6" s="255">
        <f t="shared" si="3"/>
        <v>2914</v>
      </c>
      <c r="U6" s="255">
        <f t="shared" si="3"/>
        <v>2324</v>
      </c>
      <c r="V6" s="255">
        <f t="shared" si="3"/>
        <v>1295</v>
      </c>
      <c r="W6" s="255">
        <f t="shared" si="3"/>
        <v>613</v>
      </c>
      <c r="X6" s="255">
        <f t="shared" si="3"/>
        <v>123</v>
      </c>
      <c r="Y6" s="255">
        <f t="shared" si="3"/>
        <v>20</v>
      </c>
      <c r="Z6" s="264">
        <f t="shared" si="3"/>
        <v>13029</v>
      </c>
      <c r="AA6" s="209"/>
    </row>
    <row r="7" spans="1:27" s="210" customFormat="1" ht="14.25" customHeight="1">
      <c r="A7" s="219" t="s">
        <v>440</v>
      </c>
      <c r="B7" s="256">
        <f t="shared" si="0"/>
        <v>24346</v>
      </c>
      <c r="C7" s="211">
        <f>C8+C9</f>
        <v>968</v>
      </c>
      <c r="D7" s="211">
        <f>D8+D9</f>
        <v>1028</v>
      </c>
      <c r="E7" s="211">
        <f>E8+E9</f>
        <v>1102</v>
      </c>
      <c r="F7" s="256">
        <f aca="true" t="shared" si="4" ref="F7:F51">SUM(C7:E7)</f>
        <v>3098</v>
      </c>
      <c r="G7" s="211">
        <f aca="true" t="shared" si="5" ref="G7:P7">G8+G9</f>
        <v>1235</v>
      </c>
      <c r="H7" s="211">
        <f t="shared" si="5"/>
        <v>1224</v>
      </c>
      <c r="I7" s="211">
        <f t="shared" si="5"/>
        <v>1285</v>
      </c>
      <c r="J7" s="211">
        <f t="shared" si="5"/>
        <v>1612</v>
      </c>
      <c r="K7" s="211">
        <f t="shared" si="5"/>
        <v>1579</v>
      </c>
      <c r="L7" s="223">
        <f t="shared" si="5"/>
        <v>1405</v>
      </c>
      <c r="M7" s="224">
        <f t="shared" si="5"/>
        <v>1487</v>
      </c>
      <c r="N7" s="211">
        <f t="shared" si="5"/>
        <v>1623</v>
      </c>
      <c r="O7" s="211">
        <f t="shared" si="5"/>
        <v>1985</v>
      </c>
      <c r="P7" s="211">
        <f t="shared" si="5"/>
        <v>1621</v>
      </c>
      <c r="Q7" s="256">
        <f aca="true" t="shared" si="6" ref="Q7:Q51">SUM(G7:P7)</f>
        <v>15056</v>
      </c>
      <c r="R7" s="211">
        <f aca="true" t="shared" si="7" ref="R7:Y7">R8+R9</f>
        <v>1515</v>
      </c>
      <c r="S7" s="211">
        <f t="shared" si="7"/>
        <v>1505</v>
      </c>
      <c r="T7" s="211">
        <f t="shared" si="7"/>
        <v>1490</v>
      </c>
      <c r="U7" s="211">
        <f t="shared" si="7"/>
        <v>928</v>
      </c>
      <c r="V7" s="211">
        <f t="shared" si="7"/>
        <v>488</v>
      </c>
      <c r="W7" s="211">
        <f t="shared" si="7"/>
        <v>211</v>
      </c>
      <c r="X7" s="211">
        <f t="shared" si="7"/>
        <v>48</v>
      </c>
      <c r="Y7" s="211">
        <f t="shared" si="7"/>
        <v>7</v>
      </c>
      <c r="Z7" s="258">
        <f aca="true" t="shared" si="8" ref="Z7:Z51">SUM(R7:Y7)</f>
        <v>6192</v>
      </c>
      <c r="AA7" s="209"/>
    </row>
    <row r="8" spans="1:27" s="210" customFormat="1" ht="14.25" customHeight="1">
      <c r="A8" s="220" t="s">
        <v>438</v>
      </c>
      <c r="B8" s="263">
        <f t="shared" si="0"/>
        <v>11747</v>
      </c>
      <c r="C8" s="213">
        <v>487</v>
      </c>
      <c r="D8" s="213">
        <v>514</v>
      </c>
      <c r="E8" s="213">
        <v>550</v>
      </c>
      <c r="F8" s="263">
        <f t="shared" si="4"/>
        <v>1551</v>
      </c>
      <c r="G8" s="213">
        <v>630</v>
      </c>
      <c r="H8" s="213">
        <v>603</v>
      </c>
      <c r="I8" s="213">
        <v>663</v>
      </c>
      <c r="J8" s="213">
        <v>811</v>
      </c>
      <c r="K8" s="213">
        <v>809</v>
      </c>
      <c r="L8" s="225">
        <v>703</v>
      </c>
      <c r="M8" s="226">
        <v>753</v>
      </c>
      <c r="N8" s="213">
        <v>821</v>
      </c>
      <c r="O8" s="213">
        <v>1019</v>
      </c>
      <c r="P8" s="213">
        <v>801</v>
      </c>
      <c r="Q8" s="263">
        <f t="shared" si="6"/>
        <v>7613</v>
      </c>
      <c r="R8" s="213">
        <v>723</v>
      </c>
      <c r="S8" s="213">
        <v>663</v>
      </c>
      <c r="T8" s="213">
        <v>617</v>
      </c>
      <c r="U8" s="213">
        <v>367</v>
      </c>
      <c r="V8" s="213">
        <v>146</v>
      </c>
      <c r="W8" s="213">
        <v>58</v>
      </c>
      <c r="X8" s="213">
        <v>9</v>
      </c>
      <c r="Y8" s="213">
        <v>0</v>
      </c>
      <c r="Z8" s="269">
        <f t="shared" si="8"/>
        <v>2583</v>
      </c>
      <c r="AA8" s="209"/>
    </row>
    <row r="9" spans="1:27" s="210" customFormat="1" ht="14.25" customHeight="1">
      <c r="A9" s="221" t="s">
        <v>439</v>
      </c>
      <c r="B9" s="266">
        <f t="shared" si="0"/>
        <v>12599</v>
      </c>
      <c r="C9" s="214">
        <v>481</v>
      </c>
      <c r="D9" s="214">
        <v>514</v>
      </c>
      <c r="E9" s="214">
        <v>552</v>
      </c>
      <c r="F9" s="266">
        <f t="shared" si="4"/>
        <v>1547</v>
      </c>
      <c r="G9" s="214">
        <v>605</v>
      </c>
      <c r="H9" s="214">
        <v>621</v>
      </c>
      <c r="I9" s="214">
        <v>622</v>
      </c>
      <c r="J9" s="214">
        <v>801</v>
      </c>
      <c r="K9" s="214">
        <v>770</v>
      </c>
      <c r="L9" s="227">
        <v>702</v>
      </c>
      <c r="M9" s="228">
        <v>734</v>
      </c>
      <c r="N9" s="214">
        <v>802</v>
      </c>
      <c r="O9" s="214">
        <v>966</v>
      </c>
      <c r="P9" s="214">
        <v>820</v>
      </c>
      <c r="Q9" s="266">
        <f t="shared" si="6"/>
        <v>7443</v>
      </c>
      <c r="R9" s="214">
        <v>792</v>
      </c>
      <c r="S9" s="214">
        <v>842</v>
      </c>
      <c r="T9" s="214">
        <v>873</v>
      </c>
      <c r="U9" s="214">
        <v>561</v>
      </c>
      <c r="V9" s="214">
        <v>342</v>
      </c>
      <c r="W9" s="214">
        <v>153</v>
      </c>
      <c r="X9" s="214">
        <v>39</v>
      </c>
      <c r="Y9" s="214">
        <v>7</v>
      </c>
      <c r="Z9" s="270">
        <f t="shared" si="8"/>
        <v>3609</v>
      </c>
      <c r="AA9" s="209"/>
    </row>
    <row r="10" spans="1:27" s="210" customFormat="1" ht="14.25" customHeight="1">
      <c r="A10" s="220" t="s">
        <v>441</v>
      </c>
      <c r="B10" s="263">
        <f t="shared" si="0"/>
        <v>14239</v>
      </c>
      <c r="C10" s="212">
        <f>C11+C12</f>
        <v>663</v>
      </c>
      <c r="D10" s="212">
        <f>D11+D12</f>
        <v>711</v>
      </c>
      <c r="E10" s="212">
        <f>E11+E12</f>
        <v>744</v>
      </c>
      <c r="F10" s="263">
        <f t="shared" si="4"/>
        <v>2118</v>
      </c>
      <c r="G10" s="212">
        <f aca="true" t="shared" si="9" ref="G10:P10">G11+G12</f>
        <v>769</v>
      </c>
      <c r="H10" s="212">
        <f t="shared" si="9"/>
        <v>799</v>
      </c>
      <c r="I10" s="212">
        <f t="shared" si="9"/>
        <v>853</v>
      </c>
      <c r="J10" s="212">
        <f t="shared" si="9"/>
        <v>1017</v>
      </c>
      <c r="K10" s="212">
        <f t="shared" si="9"/>
        <v>1035</v>
      </c>
      <c r="L10" s="229">
        <f t="shared" si="9"/>
        <v>904</v>
      </c>
      <c r="M10" s="230">
        <f t="shared" si="9"/>
        <v>915</v>
      </c>
      <c r="N10" s="212">
        <f t="shared" si="9"/>
        <v>1031</v>
      </c>
      <c r="O10" s="212">
        <f t="shared" si="9"/>
        <v>1199</v>
      </c>
      <c r="P10" s="212">
        <f t="shared" si="9"/>
        <v>879</v>
      </c>
      <c r="Q10" s="263">
        <f t="shared" si="6"/>
        <v>9401</v>
      </c>
      <c r="R10" s="212">
        <f aca="true" t="shared" si="10" ref="R10:Y10">R11+R12</f>
        <v>725</v>
      </c>
      <c r="S10" s="212">
        <f t="shared" si="10"/>
        <v>643</v>
      </c>
      <c r="T10" s="212">
        <f t="shared" si="10"/>
        <v>629</v>
      </c>
      <c r="U10" s="212">
        <f t="shared" si="10"/>
        <v>421</v>
      </c>
      <c r="V10" s="212">
        <f t="shared" si="10"/>
        <v>187</v>
      </c>
      <c r="W10" s="212">
        <f t="shared" si="10"/>
        <v>88</v>
      </c>
      <c r="X10" s="212">
        <f t="shared" si="10"/>
        <v>24</v>
      </c>
      <c r="Y10" s="212">
        <f t="shared" si="10"/>
        <v>3</v>
      </c>
      <c r="Z10" s="269">
        <f t="shared" si="8"/>
        <v>2720</v>
      </c>
      <c r="AA10" s="209"/>
    </row>
    <row r="11" spans="1:27" s="210" customFormat="1" ht="14.25" customHeight="1">
      <c r="A11" s="220" t="s">
        <v>438</v>
      </c>
      <c r="B11" s="263">
        <f t="shared" si="0"/>
        <v>7160</v>
      </c>
      <c r="C11" s="213">
        <v>359</v>
      </c>
      <c r="D11" s="213">
        <v>378</v>
      </c>
      <c r="E11" s="213">
        <v>366</v>
      </c>
      <c r="F11" s="263">
        <f t="shared" si="4"/>
        <v>1103</v>
      </c>
      <c r="G11" s="213">
        <v>400</v>
      </c>
      <c r="H11" s="213">
        <v>412</v>
      </c>
      <c r="I11" s="213">
        <v>452</v>
      </c>
      <c r="J11" s="213">
        <v>530</v>
      </c>
      <c r="K11" s="213">
        <v>539</v>
      </c>
      <c r="L11" s="225">
        <v>478</v>
      </c>
      <c r="M11" s="226">
        <v>493</v>
      </c>
      <c r="N11" s="213">
        <v>523</v>
      </c>
      <c r="O11" s="213">
        <v>624</v>
      </c>
      <c r="P11" s="213">
        <v>457</v>
      </c>
      <c r="Q11" s="263">
        <f t="shared" si="6"/>
        <v>4908</v>
      </c>
      <c r="R11" s="213">
        <v>361</v>
      </c>
      <c r="S11" s="213">
        <v>290</v>
      </c>
      <c r="T11" s="213">
        <v>266</v>
      </c>
      <c r="U11" s="213">
        <v>163</v>
      </c>
      <c r="V11" s="213">
        <v>48</v>
      </c>
      <c r="W11" s="213">
        <v>16</v>
      </c>
      <c r="X11" s="213">
        <v>5</v>
      </c>
      <c r="Y11" s="213">
        <v>0</v>
      </c>
      <c r="Z11" s="269">
        <f t="shared" si="8"/>
        <v>1149</v>
      </c>
      <c r="AA11" s="209"/>
    </row>
    <row r="12" spans="1:27" s="210" customFormat="1" ht="14.25" customHeight="1">
      <c r="A12" s="220" t="s">
        <v>439</v>
      </c>
      <c r="B12" s="263">
        <f t="shared" si="0"/>
        <v>7079</v>
      </c>
      <c r="C12" s="213">
        <v>304</v>
      </c>
      <c r="D12" s="213">
        <v>333</v>
      </c>
      <c r="E12" s="213">
        <v>378</v>
      </c>
      <c r="F12" s="263">
        <f t="shared" si="4"/>
        <v>1015</v>
      </c>
      <c r="G12" s="213">
        <v>369</v>
      </c>
      <c r="H12" s="213">
        <v>387</v>
      </c>
      <c r="I12" s="213">
        <v>401</v>
      </c>
      <c r="J12" s="213">
        <v>487</v>
      </c>
      <c r="K12" s="213">
        <v>496</v>
      </c>
      <c r="L12" s="225">
        <v>426</v>
      </c>
      <c r="M12" s="226">
        <v>422</v>
      </c>
      <c r="N12" s="213">
        <v>508</v>
      </c>
      <c r="O12" s="213">
        <v>575</v>
      </c>
      <c r="P12" s="213">
        <v>422</v>
      </c>
      <c r="Q12" s="263">
        <f t="shared" si="6"/>
        <v>4493</v>
      </c>
      <c r="R12" s="213">
        <v>364</v>
      </c>
      <c r="S12" s="213">
        <v>353</v>
      </c>
      <c r="T12" s="213">
        <v>363</v>
      </c>
      <c r="U12" s="213">
        <v>258</v>
      </c>
      <c r="V12" s="213">
        <v>139</v>
      </c>
      <c r="W12" s="213">
        <v>72</v>
      </c>
      <c r="X12" s="213">
        <v>19</v>
      </c>
      <c r="Y12" s="213">
        <v>3</v>
      </c>
      <c r="Z12" s="269">
        <f t="shared" si="8"/>
        <v>1571</v>
      </c>
      <c r="AA12" s="209"/>
    </row>
    <row r="13" spans="1:27" s="210" customFormat="1" ht="14.25" customHeight="1">
      <c r="A13" s="219" t="s">
        <v>442</v>
      </c>
      <c r="B13" s="256">
        <f t="shared" si="0"/>
        <v>3555</v>
      </c>
      <c r="C13" s="211">
        <f>C14+C15</f>
        <v>96</v>
      </c>
      <c r="D13" s="211">
        <f>D14+D15</f>
        <v>107</v>
      </c>
      <c r="E13" s="211">
        <f>E14+E15</f>
        <v>146</v>
      </c>
      <c r="F13" s="256">
        <f t="shared" si="4"/>
        <v>349</v>
      </c>
      <c r="G13" s="211">
        <f aca="true" t="shared" si="11" ref="G13:P13">G14+G15</f>
        <v>208</v>
      </c>
      <c r="H13" s="211">
        <f t="shared" si="11"/>
        <v>210</v>
      </c>
      <c r="I13" s="211">
        <f t="shared" si="11"/>
        <v>164</v>
      </c>
      <c r="J13" s="211">
        <f t="shared" si="11"/>
        <v>196</v>
      </c>
      <c r="K13" s="211">
        <f t="shared" si="11"/>
        <v>160</v>
      </c>
      <c r="L13" s="223">
        <f t="shared" si="11"/>
        <v>167</v>
      </c>
      <c r="M13" s="224">
        <f t="shared" si="11"/>
        <v>243</v>
      </c>
      <c r="N13" s="211">
        <f t="shared" si="11"/>
        <v>290</v>
      </c>
      <c r="O13" s="211">
        <f t="shared" si="11"/>
        <v>331</v>
      </c>
      <c r="P13" s="211">
        <f t="shared" si="11"/>
        <v>235</v>
      </c>
      <c r="Q13" s="256">
        <f t="shared" si="6"/>
        <v>2204</v>
      </c>
      <c r="R13" s="211">
        <f aca="true" t="shared" si="12" ref="R13:Y13">R14+R15</f>
        <v>202</v>
      </c>
      <c r="S13" s="211">
        <f t="shared" si="12"/>
        <v>260</v>
      </c>
      <c r="T13" s="211">
        <f t="shared" si="12"/>
        <v>229</v>
      </c>
      <c r="U13" s="211">
        <f t="shared" si="12"/>
        <v>163</v>
      </c>
      <c r="V13" s="211">
        <f t="shared" si="12"/>
        <v>107</v>
      </c>
      <c r="W13" s="211">
        <f t="shared" si="12"/>
        <v>31</v>
      </c>
      <c r="X13" s="211">
        <f t="shared" si="12"/>
        <v>7</v>
      </c>
      <c r="Y13" s="211">
        <f t="shared" si="12"/>
        <v>3</v>
      </c>
      <c r="Z13" s="258">
        <f t="shared" si="8"/>
        <v>1002</v>
      </c>
      <c r="AA13" s="209"/>
    </row>
    <row r="14" spans="1:27" s="210" customFormat="1" ht="14.25" customHeight="1">
      <c r="A14" s="220" t="s">
        <v>438</v>
      </c>
      <c r="B14" s="263">
        <f t="shared" si="0"/>
        <v>1770</v>
      </c>
      <c r="C14" s="213">
        <v>49</v>
      </c>
      <c r="D14" s="213">
        <v>65</v>
      </c>
      <c r="E14" s="213">
        <v>78</v>
      </c>
      <c r="F14" s="263">
        <f t="shared" si="4"/>
        <v>192</v>
      </c>
      <c r="G14" s="213">
        <v>112</v>
      </c>
      <c r="H14" s="213">
        <v>104</v>
      </c>
      <c r="I14" s="213">
        <v>93</v>
      </c>
      <c r="J14" s="213">
        <v>103</v>
      </c>
      <c r="K14" s="213">
        <v>86</v>
      </c>
      <c r="L14" s="225">
        <v>85</v>
      </c>
      <c r="M14" s="226">
        <v>116</v>
      </c>
      <c r="N14" s="213">
        <v>153</v>
      </c>
      <c r="O14" s="213">
        <v>174</v>
      </c>
      <c r="P14" s="213">
        <v>123</v>
      </c>
      <c r="Q14" s="263">
        <f t="shared" si="6"/>
        <v>1149</v>
      </c>
      <c r="R14" s="213">
        <v>100</v>
      </c>
      <c r="S14" s="213">
        <v>130</v>
      </c>
      <c r="T14" s="213">
        <v>103</v>
      </c>
      <c r="U14" s="213">
        <v>58</v>
      </c>
      <c r="V14" s="213">
        <v>25</v>
      </c>
      <c r="W14" s="213">
        <v>10</v>
      </c>
      <c r="X14" s="213">
        <v>2</v>
      </c>
      <c r="Y14" s="213">
        <v>1</v>
      </c>
      <c r="Z14" s="269">
        <f t="shared" si="8"/>
        <v>429</v>
      </c>
      <c r="AA14" s="209"/>
    </row>
    <row r="15" spans="1:27" s="210" customFormat="1" ht="14.25" customHeight="1">
      <c r="A15" s="221" t="s">
        <v>439</v>
      </c>
      <c r="B15" s="266">
        <f t="shared" si="0"/>
        <v>1785</v>
      </c>
      <c r="C15" s="214">
        <v>47</v>
      </c>
      <c r="D15" s="214">
        <v>42</v>
      </c>
      <c r="E15" s="214">
        <v>68</v>
      </c>
      <c r="F15" s="266">
        <f t="shared" si="4"/>
        <v>157</v>
      </c>
      <c r="G15" s="214">
        <v>96</v>
      </c>
      <c r="H15" s="214">
        <v>106</v>
      </c>
      <c r="I15" s="214">
        <v>71</v>
      </c>
      <c r="J15" s="214">
        <v>93</v>
      </c>
      <c r="K15" s="214">
        <v>74</v>
      </c>
      <c r="L15" s="227">
        <v>82</v>
      </c>
      <c r="M15" s="228">
        <v>127</v>
      </c>
      <c r="N15" s="214">
        <v>137</v>
      </c>
      <c r="O15" s="214">
        <v>157</v>
      </c>
      <c r="P15" s="214">
        <v>112</v>
      </c>
      <c r="Q15" s="266">
        <f t="shared" si="6"/>
        <v>1055</v>
      </c>
      <c r="R15" s="214">
        <v>102</v>
      </c>
      <c r="S15" s="214">
        <v>130</v>
      </c>
      <c r="T15" s="214">
        <v>126</v>
      </c>
      <c r="U15" s="214">
        <v>105</v>
      </c>
      <c r="V15" s="214">
        <v>82</v>
      </c>
      <c r="W15" s="214">
        <v>21</v>
      </c>
      <c r="X15" s="214">
        <v>5</v>
      </c>
      <c r="Y15" s="214">
        <v>2</v>
      </c>
      <c r="Z15" s="270">
        <f t="shared" si="8"/>
        <v>573</v>
      </c>
      <c r="AA15" s="209"/>
    </row>
    <row r="16" spans="1:27" s="210" customFormat="1" ht="14.25" customHeight="1">
      <c r="A16" s="220" t="s">
        <v>443</v>
      </c>
      <c r="B16" s="263">
        <f t="shared" si="0"/>
        <v>11596</v>
      </c>
      <c r="C16" s="212">
        <f>C17+C18</f>
        <v>586</v>
      </c>
      <c r="D16" s="212">
        <f>D17+D18</f>
        <v>607</v>
      </c>
      <c r="E16" s="212">
        <f>E17+E18</f>
        <v>587</v>
      </c>
      <c r="F16" s="263">
        <f t="shared" si="4"/>
        <v>1780</v>
      </c>
      <c r="G16" s="212">
        <f aca="true" t="shared" si="13" ref="G16:P16">G17+G18</f>
        <v>637</v>
      </c>
      <c r="H16" s="212">
        <f t="shared" si="13"/>
        <v>646</v>
      </c>
      <c r="I16" s="212">
        <f t="shared" si="13"/>
        <v>675</v>
      </c>
      <c r="J16" s="212">
        <f t="shared" si="13"/>
        <v>848</v>
      </c>
      <c r="K16" s="212">
        <f t="shared" si="13"/>
        <v>833</v>
      </c>
      <c r="L16" s="229">
        <f t="shared" si="13"/>
        <v>702</v>
      </c>
      <c r="M16" s="230">
        <f t="shared" si="13"/>
        <v>702</v>
      </c>
      <c r="N16" s="212">
        <f t="shared" si="13"/>
        <v>764</v>
      </c>
      <c r="O16" s="212">
        <f t="shared" si="13"/>
        <v>928</v>
      </c>
      <c r="P16" s="212">
        <f t="shared" si="13"/>
        <v>718</v>
      </c>
      <c r="Q16" s="263">
        <f t="shared" si="6"/>
        <v>7453</v>
      </c>
      <c r="R16" s="212">
        <f aca="true" t="shared" si="14" ref="R16:Y16">R17+R18</f>
        <v>637</v>
      </c>
      <c r="S16" s="212">
        <f t="shared" si="14"/>
        <v>566</v>
      </c>
      <c r="T16" s="212">
        <f t="shared" si="14"/>
        <v>473</v>
      </c>
      <c r="U16" s="212">
        <f t="shared" si="14"/>
        <v>395</v>
      </c>
      <c r="V16" s="212">
        <f t="shared" si="14"/>
        <v>193</v>
      </c>
      <c r="W16" s="212">
        <f t="shared" si="14"/>
        <v>79</v>
      </c>
      <c r="X16" s="212">
        <f t="shared" si="14"/>
        <v>17</v>
      </c>
      <c r="Y16" s="211">
        <f t="shared" si="14"/>
        <v>3</v>
      </c>
      <c r="Z16" s="269">
        <f t="shared" si="8"/>
        <v>2363</v>
      </c>
      <c r="AA16" s="209"/>
    </row>
    <row r="17" spans="1:27" s="210" customFormat="1" ht="14.25" customHeight="1">
      <c r="A17" s="220" t="s">
        <v>438</v>
      </c>
      <c r="B17" s="263">
        <f t="shared" si="0"/>
        <v>5714</v>
      </c>
      <c r="C17" s="213">
        <v>300</v>
      </c>
      <c r="D17" s="213">
        <v>303</v>
      </c>
      <c r="E17" s="213">
        <v>304</v>
      </c>
      <c r="F17" s="263">
        <f t="shared" si="4"/>
        <v>907</v>
      </c>
      <c r="G17" s="213">
        <v>343</v>
      </c>
      <c r="H17" s="213">
        <v>324</v>
      </c>
      <c r="I17" s="213">
        <v>364</v>
      </c>
      <c r="J17" s="213">
        <v>421</v>
      </c>
      <c r="K17" s="213">
        <v>428</v>
      </c>
      <c r="L17" s="225">
        <v>363</v>
      </c>
      <c r="M17" s="226">
        <v>367</v>
      </c>
      <c r="N17" s="213">
        <v>365</v>
      </c>
      <c r="O17" s="213">
        <v>469</v>
      </c>
      <c r="P17" s="213">
        <v>353</v>
      </c>
      <c r="Q17" s="263">
        <f t="shared" si="6"/>
        <v>3797</v>
      </c>
      <c r="R17" s="213">
        <v>314</v>
      </c>
      <c r="S17" s="213">
        <v>265</v>
      </c>
      <c r="T17" s="213">
        <v>206</v>
      </c>
      <c r="U17" s="213">
        <v>149</v>
      </c>
      <c r="V17" s="213">
        <v>57</v>
      </c>
      <c r="W17" s="213">
        <v>13</v>
      </c>
      <c r="X17" s="213">
        <v>6</v>
      </c>
      <c r="Y17" s="213">
        <v>0</v>
      </c>
      <c r="Z17" s="269">
        <f t="shared" si="8"/>
        <v>1010</v>
      </c>
      <c r="AA17" s="209"/>
    </row>
    <row r="18" spans="1:27" s="210" customFormat="1" ht="14.25" customHeight="1">
      <c r="A18" s="220" t="s">
        <v>439</v>
      </c>
      <c r="B18" s="266">
        <f t="shared" si="0"/>
        <v>5882</v>
      </c>
      <c r="C18" s="213">
        <v>286</v>
      </c>
      <c r="D18" s="213">
        <v>304</v>
      </c>
      <c r="E18" s="213">
        <v>283</v>
      </c>
      <c r="F18" s="263">
        <f t="shared" si="4"/>
        <v>873</v>
      </c>
      <c r="G18" s="213">
        <v>294</v>
      </c>
      <c r="H18" s="213">
        <v>322</v>
      </c>
      <c r="I18" s="213">
        <v>311</v>
      </c>
      <c r="J18" s="213">
        <v>427</v>
      </c>
      <c r="K18" s="213">
        <v>405</v>
      </c>
      <c r="L18" s="225">
        <v>339</v>
      </c>
      <c r="M18" s="226">
        <v>335</v>
      </c>
      <c r="N18" s="213">
        <v>399</v>
      </c>
      <c r="O18" s="213">
        <v>459</v>
      </c>
      <c r="P18" s="213">
        <v>365</v>
      </c>
      <c r="Q18" s="263">
        <f t="shared" si="6"/>
        <v>3656</v>
      </c>
      <c r="R18" s="213">
        <v>323</v>
      </c>
      <c r="S18" s="213">
        <v>301</v>
      </c>
      <c r="T18" s="213">
        <v>267</v>
      </c>
      <c r="U18" s="213">
        <v>246</v>
      </c>
      <c r="V18" s="213">
        <v>136</v>
      </c>
      <c r="W18" s="213">
        <v>66</v>
      </c>
      <c r="X18" s="213">
        <v>11</v>
      </c>
      <c r="Y18" s="213">
        <v>3</v>
      </c>
      <c r="Z18" s="269">
        <f t="shared" si="8"/>
        <v>1353</v>
      </c>
      <c r="AA18" s="209"/>
    </row>
    <row r="19" spans="1:27" s="210" customFormat="1" ht="14.25" customHeight="1">
      <c r="A19" s="219" t="s">
        <v>444</v>
      </c>
      <c r="B19" s="256">
        <f t="shared" si="0"/>
        <v>2143</v>
      </c>
      <c r="C19" s="211">
        <f>C20+C21</f>
        <v>55</v>
      </c>
      <c r="D19" s="211">
        <f>D20+D21</f>
        <v>74</v>
      </c>
      <c r="E19" s="211">
        <f>E20+E21</f>
        <v>116</v>
      </c>
      <c r="F19" s="256">
        <f t="shared" si="4"/>
        <v>245</v>
      </c>
      <c r="G19" s="211">
        <f aca="true" t="shared" si="15" ref="G19:P19">G20+G21</f>
        <v>120</v>
      </c>
      <c r="H19" s="211">
        <f t="shared" si="15"/>
        <v>120</v>
      </c>
      <c r="I19" s="211">
        <f t="shared" si="15"/>
        <v>98</v>
      </c>
      <c r="J19" s="211">
        <f t="shared" si="15"/>
        <v>96</v>
      </c>
      <c r="K19" s="211">
        <f t="shared" si="15"/>
        <v>112</v>
      </c>
      <c r="L19" s="223">
        <f t="shared" si="15"/>
        <v>146</v>
      </c>
      <c r="M19" s="224">
        <f t="shared" si="15"/>
        <v>149</v>
      </c>
      <c r="N19" s="211">
        <f t="shared" si="15"/>
        <v>167</v>
      </c>
      <c r="O19" s="211">
        <f t="shared" si="15"/>
        <v>200</v>
      </c>
      <c r="P19" s="211">
        <f t="shared" si="15"/>
        <v>114</v>
      </c>
      <c r="Q19" s="256">
        <f t="shared" si="6"/>
        <v>1322</v>
      </c>
      <c r="R19" s="211">
        <f aca="true" t="shared" si="16" ref="R19:Y19">R20+R21</f>
        <v>140</v>
      </c>
      <c r="S19" s="211">
        <f t="shared" si="16"/>
        <v>137</v>
      </c>
      <c r="T19" s="211">
        <f t="shared" si="16"/>
        <v>127</v>
      </c>
      <c r="U19" s="211">
        <f t="shared" si="16"/>
        <v>98</v>
      </c>
      <c r="V19" s="211">
        <f t="shared" si="16"/>
        <v>42</v>
      </c>
      <c r="W19" s="211">
        <f t="shared" si="16"/>
        <v>25</v>
      </c>
      <c r="X19" s="211">
        <f t="shared" si="16"/>
        <v>6</v>
      </c>
      <c r="Y19" s="211">
        <f t="shared" si="16"/>
        <v>1</v>
      </c>
      <c r="Z19" s="258">
        <f t="shared" si="8"/>
        <v>576</v>
      </c>
      <c r="AA19" s="209"/>
    </row>
    <row r="20" spans="1:27" s="210" customFormat="1" ht="14.25" customHeight="1">
      <c r="A20" s="220" t="s">
        <v>438</v>
      </c>
      <c r="B20" s="263">
        <f t="shared" si="0"/>
        <v>1029</v>
      </c>
      <c r="C20" s="213">
        <v>24</v>
      </c>
      <c r="D20" s="213">
        <v>35</v>
      </c>
      <c r="E20" s="213">
        <v>54</v>
      </c>
      <c r="F20" s="263">
        <f t="shared" si="4"/>
        <v>113</v>
      </c>
      <c r="G20" s="213">
        <v>66</v>
      </c>
      <c r="H20" s="213">
        <v>56</v>
      </c>
      <c r="I20" s="213">
        <v>49</v>
      </c>
      <c r="J20" s="213">
        <v>51</v>
      </c>
      <c r="K20" s="213">
        <v>55</v>
      </c>
      <c r="L20" s="225">
        <v>70</v>
      </c>
      <c r="M20" s="226">
        <v>79</v>
      </c>
      <c r="N20" s="213">
        <v>90</v>
      </c>
      <c r="O20" s="213">
        <v>109</v>
      </c>
      <c r="P20" s="213">
        <v>55</v>
      </c>
      <c r="Q20" s="263">
        <f t="shared" si="6"/>
        <v>680</v>
      </c>
      <c r="R20" s="213">
        <v>64</v>
      </c>
      <c r="S20" s="213">
        <v>70</v>
      </c>
      <c r="T20" s="213">
        <v>47</v>
      </c>
      <c r="U20" s="213">
        <v>34</v>
      </c>
      <c r="V20" s="213">
        <v>12</v>
      </c>
      <c r="W20" s="213">
        <v>6</v>
      </c>
      <c r="X20" s="213">
        <v>3</v>
      </c>
      <c r="Y20" s="213">
        <v>0</v>
      </c>
      <c r="Z20" s="269">
        <f t="shared" si="8"/>
        <v>236</v>
      </c>
      <c r="AA20" s="209"/>
    </row>
    <row r="21" spans="1:27" s="210" customFormat="1" ht="14.25" customHeight="1">
      <c r="A21" s="221" t="s">
        <v>439</v>
      </c>
      <c r="B21" s="266">
        <f t="shared" si="0"/>
        <v>1114</v>
      </c>
      <c r="C21" s="214">
        <v>31</v>
      </c>
      <c r="D21" s="214">
        <v>39</v>
      </c>
      <c r="E21" s="214">
        <v>62</v>
      </c>
      <c r="F21" s="266">
        <f t="shared" si="4"/>
        <v>132</v>
      </c>
      <c r="G21" s="214">
        <v>54</v>
      </c>
      <c r="H21" s="214">
        <v>64</v>
      </c>
      <c r="I21" s="214">
        <v>49</v>
      </c>
      <c r="J21" s="214">
        <v>45</v>
      </c>
      <c r="K21" s="214">
        <v>57</v>
      </c>
      <c r="L21" s="227">
        <v>76</v>
      </c>
      <c r="M21" s="228">
        <v>70</v>
      </c>
      <c r="N21" s="214">
        <v>77</v>
      </c>
      <c r="O21" s="214">
        <v>91</v>
      </c>
      <c r="P21" s="214">
        <v>59</v>
      </c>
      <c r="Q21" s="266">
        <f t="shared" si="6"/>
        <v>642</v>
      </c>
      <c r="R21" s="214">
        <v>76</v>
      </c>
      <c r="S21" s="214">
        <v>67</v>
      </c>
      <c r="T21" s="214">
        <v>80</v>
      </c>
      <c r="U21" s="214">
        <v>64</v>
      </c>
      <c r="V21" s="214">
        <v>30</v>
      </c>
      <c r="W21" s="214">
        <v>19</v>
      </c>
      <c r="X21" s="214">
        <v>3</v>
      </c>
      <c r="Y21" s="214">
        <v>1</v>
      </c>
      <c r="Z21" s="270">
        <f t="shared" si="8"/>
        <v>340</v>
      </c>
      <c r="AA21" s="209"/>
    </row>
    <row r="22" spans="1:27" s="210" customFormat="1" ht="14.25" customHeight="1">
      <c r="A22" s="220" t="s">
        <v>445</v>
      </c>
      <c r="B22" s="263">
        <f t="shared" si="0"/>
        <v>1168</v>
      </c>
      <c r="C22" s="212">
        <f>C23+C24</f>
        <v>19</v>
      </c>
      <c r="D22" s="212">
        <f>D23+D24</f>
        <v>20</v>
      </c>
      <c r="E22" s="212">
        <f>E23+E24</f>
        <v>33</v>
      </c>
      <c r="F22" s="263">
        <f t="shared" si="4"/>
        <v>72</v>
      </c>
      <c r="G22" s="212">
        <f aca="true" t="shared" si="17" ref="G22:P22">G23+G24</f>
        <v>68</v>
      </c>
      <c r="H22" s="212">
        <f t="shared" si="17"/>
        <v>76</v>
      </c>
      <c r="I22" s="212">
        <f t="shared" si="17"/>
        <v>40</v>
      </c>
      <c r="J22" s="212">
        <f t="shared" si="17"/>
        <v>54</v>
      </c>
      <c r="K22" s="212">
        <f t="shared" si="17"/>
        <v>34</v>
      </c>
      <c r="L22" s="229">
        <f t="shared" si="17"/>
        <v>39</v>
      </c>
      <c r="M22" s="230">
        <f t="shared" si="17"/>
        <v>63</v>
      </c>
      <c r="N22" s="212">
        <f t="shared" si="17"/>
        <v>97</v>
      </c>
      <c r="O22" s="212">
        <f t="shared" si="17"/>
        <v>127</v>
      </c>
      <c r="P22" s="212">
        <f t="shared" si="17"/>
        <v>70</v>
      </c>
      <c r="Q22" s="263">
        <f t="shared" si="6"/>
        <v>668</v>
      </c>
      <c r="R22" s="212">
        <f aca="true" t="shared" si="18" ref="R22:Y22">R23+R24</f>
        <v>83</v>
      </c>
      <c r="S22" s="212">
        <f t="shared" si="18"/>
        <v>92</v>
      </c>
      <c r="T22" s="212">
        <f t="shared" si="18"/>
        <v>97</v>
      </c>
      <c r="U22" s="212">
        <f t="shared" si="18"/>
        <v>97</v>
      </c>
      <c r="V22" s="212">
        <f t="shared" si="18"/>
        <v>41</v>
      </c>
      <c r="W22" s="212">
        <f t="shared" si="18"/>
        <v>15</v>
      </c>
      <c r="X22" s="212">
        <f t="shared" si="18"/>
        <v>3</v>
      </c>
      <c r="Y22" s="212">
        <f t="shared" si="18"/>
        <v>0</v>
      </c>
      <c r="Z22" s="269">
        <f t="shared" si="8"/>
        <v>428</v>
      </c>
      <c r="AA22" s="209"/>
    </row>
    <row r="23" spans="1:27" s="210" customFormat="1" ht="14.25" customHeight="1">
      <c r="A23" s="220" t="s">
        <v>438</v>
      </c>
      <c r="B23" s="263">
        <f t="shared" si="0"/>
        <v>553</v>
      </c>
      <c r="C23" s="213">
        <v>9</v>
      </c>
      <c r="D23" s="213">
        <v>9</v>
      </c>
      <c r="E23" s="213">
        <v>12</v>
      </c>
      <c r="F23" s="263">
        <f t="shared" si="4"/>
        <v>30</v>
      </c>
      <c r="G23" s="213">
        <v>40</v>
      </c>
      <c r="H23" s="213">
        <v>30</v>
      </c>
      <c r="I23" s="213">
        <v>18</v>
      </c>
      <c r="J23" s="213">
        <v>30</v>
      </c>
      <c r="K23" s="213">
        <v>16</v>
      </c>
      <c r="L23" s="225">
        <v>20</v>
      </c>
      <c r="M23" s="226">
        <v>29</v>
      </c>
      <c r="N23" s="213">
        <v>49</v>
      </c>
      <c r="O23" s="213">
        <v>68</v>
      </c>
      <c r="P23" s="213">
        <v>35</v>
      </c>
      <c r="Q23" s="263">
        <f t="shared" si="6"/>
        <v>335</v>
      </c>
      <c r="R23" s="213">
        <v>35</v>
      </c>
      <c r="S23" s="213">
        <v>47</v>
      </c>
      <c r="T23" s="213">
        <v>46</v>
      </c>
      <c r="U23" s="213">
        <v>40</v>
      </c>
      <c r="V23" s="213">
        <v>12</v>
      </c>
      <c r="W23" s="213">
        <v>5</v>
      </c>
      <c r="X23" s="213">
        <v>3</v>
      </c>
      <c r="Y23" s="213">
        <v>0</v>
      </c>
      <c r="Z23" s="269">
        <f t="shared" si="8"/>
        <v>188</v>
      </c>
      <c r="AA23" s="209"/>
    </row>
    <row r="24" spans="1:27" s="210" customFormat="1" ht="14.25" customHeight="1">
      <c r="A24" s="220" t="s">
        <v>439</v>
      </c>
      <c r="B24" s="263">
        <f t="shared" si="0"/>
        <v>615</v>
      </c>
      <c r="C24" s="213">
        <v>10</v>
      </c>
      <c r="D24" s="213">
        <v>11</v>
      </c>
      <c r="E24" s="213">
        <v>21</v>
      </c>
      <c r="F24" s="263">
        <f t="shared" si="4"/>
        <v>42</v>
      </c>
      <c r="G24" s="213">
        <v>28</v>
      </c>
      <c r="H24" s="213">
        <v>46</v>
      </c>
      <c r="I24" s="213">
        <v>22</v>
      </c>
      <c r="J24" s="213">
        <v>24</v>
      </c>
      <c r="K24" s="213">
        <v>18</v>
      </c>
      <c r="L24" s="225">
        <v>19</v>
      </c>
      <c r="M24" s="226">
        <v>34</v>
      </c>
      <c r="N24" s="213">
        <v>48</v>
      </c>
      <c r="O24" s="213">
        <v>59</v>
      </c>
      <c r="P24" s="213">
        <v>35</v>
      </c>
      <c r="Q24" s="263">
        <f t="shared" si="6"/>
        <v>333</v>
      </c>
      <c r="R24" s="213">
        <v>48</v>
      </c>
      <c r="S24" s="213">
        <v>45</v>
      </c>
      <c r="T24" s="213">
        <v>51</v>
      </c>
      <c r="U24" s="213">
        <v>57</v>
      </c>
      <c r="V24" s="213">
        <v>29</v>
      </c>
      <c r="W24" s="213">
        <v>10</v>
      </c>
      <c r="X24" s="213">
        <v>0</v>
      </c>
      <c r="Y24" s="213">
        <v>0</v>
      </c>
      <c r="Z24" s="269">
        <f t="shared" si="8"/>
        <v>240</v>
      </c>
      <c r="AA24" s="209"/>
    </row>
    <row r="25" spans="1:27" s="210" customFormat="1" ht="14.25" customHeight="1">
      <c r="A25" s="219" t="s">
        <v>446</v>
      </c>
      <c r="B25" s="256">
        <f t="shared" si="0"/>
        <v>2397</v>
      </c>
      <c r="C25" s="211">
        <f>C26+C27</f>
        <v>62</v>
      </c>
      <c r="D25" s="211">
        <f>D26+D27</f>
        <v>79</v>
      </c>
      <c r="E25" s="211">
        <f>E26+E27</f>
        <v>95</v>
      </c>
      <c r="F25" s="256">
        <f t="shared" si="4"/>
        <v>236</v>
      </c>
      <c r="G25" s="211">
        <f aca="true" t="shared" si="19" ref="G25:P25">G26+G27</f>
        <v>137</v>
      </c>
      <c r="H25" s="211">
        <f t="shared" si="19"/>
        <v>128</v>
      </c>
      <c r="I25" s="211">
        <f t="shared" si="19"/>
        <v>123</v>
      </c>
      <c r="J25" s="211">
        <f t="shared" si="19"/>
        <v>128</v>
      </c>
      <c r="K25" s="211">
        <f t="shared" si="19"/>
        <v>105</v>
      </c>
      <c r="L25" s="223">
        <f t="shared" si="19"/>
        <v>122</v>
      </c>
      <c r="M25" s="224">
        <f t="shared" si="19"/>
        <v>155</v>
      </c>
      <c r="N25" s="211">
        <f t="shared" si="19"/>
        <v>198</v>
      </c>
      <c r="O25" s="211">
        <f t="shared" si="19"/>
        <v>246</v>
      </c>
      <c r="P25" s="211">
        <f t="shared" si="19"/>
        <v>153</v>
      </c>
      <c r="Q25" s="256">
        <f t="shared" si="6"/>
        <v>1495</v>
      </c>
      <c r="R25" s="211">
        <f aca="true" t="shared" si="20" ref="R25:Y25">R26+R27</f>
        <v>135</v>
      </c>
      <c r="S25" s="211">
        <f t="shared" si="20"/>
        <v>142</v>
      </c>
      <c r="T25" s="211">
        <f t="shared" si="20"/>
        <v>157</v>
      </c>
      <c r="U25" s="211">
        <f t="shared" si="20"/>
        <v>157</v>
      </c>
      <c r="V25" s="211">
        <f t="shared" si="20"/>
        <v>48</v>
      </c>
      <c r="W25" s="211">
        <f t="shared" si="20"/>
        <v>25</v>
      </c>
      <c r="X25" s="211">
        <f t="shared" si="20"/>
        <v>2</v>
      </c>
      <c r="Y25" s="211">
        <f t="shared" si="20"/>
        <v>0</v>
      </c>
      <c r="Z25" s="258">
        <f t="shared" si="8"/>
        <v>666</v>
      </c>
      <c r="AA25" s="209"/>
    </row>
    <row r="26" spans="1:27" s="210" customFormat="1" ht="14.25" customHeight="1">
      <c r="A26" s="220" t="s">
        <v>438</v>
      </c>
      <c r="B26" s="263">
        <f t="shared" si="0"/>
        <v>1184</v>
      </c>
      <c r="C26" s="213">
        <v>32</v>
      </c>
      <c r="D26" s="213">
        <v>41</v>
      </c>
      <c r="E26" s="213">
        <v>58</v>
      </c>
      <c r="F26" s="263">
        <f t="shared" si="4"/>
        <v>131</v>
      </c>
      <c r="G26" s="213">
        <v>57</v>
      </c>
      <c r="H26" s="213">
        <v>73</v>
      </c>
      <c r="I26" s="213">
        <v>61</v>
      </c>
      <c r="J26" s="213">
        <v>73</v>
      </c>
      <c r="K26" s="213">
        <v>55</v>
      </c>
      <c r="L26" s="225">
        <v>63</v>
      </c>
      <c r="M26" s="226">
        <v>79</v>
      </c>
      <c r="N26" s="213">
        <v>108</v>
      </c>
      <c r="O26" s="213">
        <v>129</v>
      </c>
      <c r="P26" s="213">
        <v>78</v>
      </c>
      <c r="Q26" s="263">
        <f t="shared" si="6"/>
        <v>776</v>
      </c>
      <c r="R26" s="213">
        <v>61</v>
      </c>
      <c r="S26" s="213">
        <v>67</v>
      </c>
      <c r="T26" s="213">
        <v>67</v>
      </c>
      <c r="U26" s="213">
        <v>61</v>
      </c>
      <c r="V26" s="213">
        <v>17</v>
      </c>
      <c r="W26" s="213">
        <v>4</v>
      </c>
      <c r="X26" s="213">
        <v>0</v>
      </c>
      <c r="Y26" s="213">
        <v>0</v>
      </c>
      <c r="Z26" s="269">
        <f t="shared" si="8"/>
        <v>277</v>
      </c>
      <c r="AA26" s="209"/>
    </row>
    <row r="27" spans="1:27" s="210" customFormat="1" ht="14.25" customHeight="1">
      <c r="A27" s="221" t="s">
        <v>439</v>
      </c>
      <c r="B27" s="266">
        <f t="shared" si="0"/>
        <v>1213</v>
      </c>
      <c r="C27" s="214">
        <v>30</v>
      </c>
      <c r="D27" s="214">
        <v>38</v>
      </c>
      <c r="E27" s="214">
        <v>37</v>
      </c>
      <c r="F27" s="266">
        <f t="shared" si="4"/>
        <v>105</v>
      </c>
      <c r="G27" s="214">
        <v>80</v>
      </c>
      <c r="H27" s="214">
        <v>55</v>
      </c>
      <c r="I27" s="214">
        <v>62</v>
      </c>
      <c r="J27" s="214">
        <v>55</v>
      </c>
      <c r="K27" s="214">
        <v>50</v>
      </c>
      <c r="L27" s="227">
        <v>59</v>
      </c>
      <c r="M27" s="228">
        <v>76</v>
      </c>
      <c r="N27" s="214">
        <v>90</v>
      </c>
      <c r="O27" s="214">
        <v>117</v>
      </c>
      <c r="P27" s="214">
        <v>75</v>
      </c>
      <c r="Q27" s="266">
        <f t="shared" si="6"/>
        <v>719</v>
      </c>
      <c r="R27" s="214">
        <v>74</v>
      </c>
      <c r="S27" s="214">
        <v>75</v>
      </c>
      <c r="T27" s="214">
        <v>90</v>
      </c>
      <c r="U27" s="214">
        <v>96</v>
      </c>
      <c r="V27" s="214">
        <v>31</v>
      </c>
      <c r="W27" s="214">
        <v>21</v>
      </c>
      <c r="X27" s="214">
        <v>2</v>
      </c>
      <c r="Y27" s="214">
        <v>0</v>
      </c>
      <c r="Z27" s="270">
        <f t="shared" si="8"/>
        <v>389</v>
      </c>
      <c r="AA27" s="209"/>
    </row>
    <row r="28" spans="1:27" s="210" customFormat="1" ht="14.25" customHeight="1">
      <c r="A28" s="220" t="s">
        <v>447</v>
      </c>
      <c r="B28" s="263">
        <f t="shared" si="0"/>
        <v>9792</v>
      </c>
      <c r="C28" s="212">
        <f>C29+C30</f>
        <v>475</v>
      </c>
      <c r="D28" s="212">
        <f>D29+D30</f>
        <v>525</v>
      </c>
      <c r="E28" s="212">
        <f>E29+E30</f>
        <v>524</v>
      </c>
      <c r="F28" s="263">
        <f t="shared" si="4"/>
        <v>1524</v>
      </c>
      <c r="G28" s="212">
        <f aca="true" t="shared" si="21" ref="G28:P28">G29+G30</f>
        <v>513</v>
      </c>
      <c r="H28" s="212">
        <f t="shared" si="21"/>
        <v>571</v>
      </c>
      <c r="I28" s="212">
        <f t="shared" si="21"/>
        <v>608</v>
      </c>
      <c r="J28" s="212">
        <f t="shared" si="21"/>
        <v>750</v>
      </c>
      <c r="K28" s="212">
        <f t="shared" si="21"/>
        <v>750</v>
      </c>
      <c r="L28" s="229">
        <f t="shared" si="21"/>
        <v>653</v>
      </c>
      <c r="M28" s="230">
        <f t="shared" si="21"/>
        <v>641</v>
      </c>
      <c r="N28" s="212">
        <f t="shared" si="21"/>
        <v>641</v>
      </c>
      <c r="O28" s="212">
        <f t="shared" si="21"/>
        <v>837</v>
      </c>
      <c r="P28" s="212">
        <f t="shared" si="21"/>
        <v>604</v>
      </c>
      <c r="Q28" s="263">
        <f t="shared" si="6"/>
        <v>6568</v>
      </c>
      <c r="R28" s="212">
        <f aca="true" t="shared" si="22" ref="R28:X28">R29+R30</f>
        <v>460</v>
      </c>
      <c r="S28" s="212">
        <f t="shared" si="22"/>
        <v>365</v>
      </c>
      <c r="T28" s="212">
        <f t="shared" si="22"/>
        <v>325</v>
      </c>
      <c r="U28" s="212">
        <f t="shared" si="22"/>
        <v>304</v>
      </c>
      <c r="V28" s="212">
        <f t="shared" si="22"/>
        <v>159</v>
      </c>
      <c r="W28" s="212">
        <f t="shared" si="22"/>
        <v>71</v>
      </c>
      <c r="X28" s="212">
        <f t="shared" si="22"/>
        <v>13</v>
      </c>
      <c r="Y28" s="212">
        <f>SUM(Y29:Y30)</f>
        <v>3</v>
      </c>
      <c r="Z28" s="269">
        <f t="shared" si="8"/>
        <v>1700</v>
      </c>
      <c r="AA28" s="209"/>
    </row>
    <row r="29" spans="1:27" s="210" customFormat="1" ht="14.25" customHeight="1">
      <c r="A29" s="220" t="s">
        <v>438</v>
      </c>
      <c r="B29" s="263">
        <f t="shared" si="0"/>
        <v>4895</v>
      </c>
      <c r="C29" s="213">
        <v>230</v>
      </c>
      <c r="D29" s="213">
        <v>274</v>
      </c>
      <c r="E29" s="213">
        <v>280</v>
      </c>
      <c r="F29" s="263">
        <f t="shared" si="4"/>
        <v>784</v>
      </c>
      <c r="G29" s="213">
        <v>264</v>
      </c>
      <c r="H29" s="213">
        <v>290</v>
      </c>
      <c r="I29" s="213">
        <v>307</v>
      </c>
      <c r="J29" s="213">
        <v>373</v>
      </c>
      <c r="K29" s="213">
        <v>399</v>
      </c>
      <c r="L29" s="225">
        <v>340</v>
      </c>
      <c r="M29" s="226">
        <v>356</v>
      </c>
      <c r="N29" s="213">
        <v>325</v>
      </c>
      <c r="O29" s="213">
        <v>435</v>
      </c>
      <c r="P29" s="213">
        <v>306</v>
      </c>
      <c r="Q29" s="263">
        <f t="shared" si="6"/>
        <v>3395</v>
      </c>
      <c r="R29" s="213">
        <v>232</v>
      </c>
      <c r="S29" s="213">
        <v>176</v>
      </c>
      <c r="T29" s="213">
        <v>150</v>
      </c>
      <c r="U29" s="213">
        <v>102</v>
      </c>
      <c r="V29" s="213">
        <v>41</v>
      </c>
      <c r="W29" s="213">
        <v>14</v>
      </c>
      <c r="X29" s="213">
        <v>1</v>
      </c>
      <c r="Y29" s="213">
        <v>0</v>
      </c>
      <c r="Z29" s="269">
        <f t="shared" si="8"/>
        <v>716</v>
      </c>
      <c r="AA29" s="209"/>
    </row>
    <row r="30" spans="1:27" s="210" customFormat="1" ht="14.25" customHeight="1">
      <c r="A30" s="220" t="s">
        <v>439</v>
      </c>
      <c r="B30" s="263">
        <f t="shared" si="0"/>
        <v>4897</v>
      </c>
      <c r="C30" s="213">
        <v>245</v>
      </c>
      <c r="D30" s="213">
        <v>251</v>
      </c>
      <c r="E30" s="213">
        <v>244</v>
      </c>
      <c r="F30" s="263">
        <f t="shared" si="4"/>
        <v>740</v>
      </c>
      <c r="G30" s="213">
        <v>249</v>
      </c>
      <c r="H30" s="213">
        <v>281</v>
      </c>
      <c r="I30" s="213">
        <v>301</v>
      </c>
      <c r="J30" s="213">
        <v>377</v>
      </c>
      <c r="K30" s="213">
        <v>351</v>
      </c>
      <c r="L30" s="225">
        <v>313</v>
      </c>
      <c r="M30" s="226">
        <v>285</v>
      </c>
      <c r="N30" s="213">
        <v>316</v>
      </c>
      <c r="O30" s="213">
        <v>402</v>
      </c>
      <c r="P30" s="213">
        <v>298</v>
      </c>
      <c r="Q30" s="263">
        <f>SUM(G30:P30)</f>
        <v>3173</v>
      </c>
      <c r="R30" s="213">
        <v>228</v>
      </c>
      <c r="S30" s="213">
        <v>189</v>
      </c>
      <c r="T30" s="213">
        <v>175</v>
      </c>
      <c r="U30" s="213">
        <v>202</v>
      </c>
      <c r="V30" s="213">
        <v>118</v>
      </c>
      <c r="W30" s="213">
        <v>57</v>
      </c>
      <c r="X30" s="213">
        <v>12</v>
      </c>
      <c r="Y30" s="213">
        <v>3</v>
      </c>
      <c r="Z30" s="269">
        <f t="shared" si="8"/>
        <v>984</v>
      </c>
      <c r="AA30" s="209"/>
    </row>
    <row r="31" spans="1:27" s="210" customFormat="1" ht="14.25" customHeight="1">
      <c r="A31" s="219" t="s">
        <v>448</v>
      </c>
      <c r="B31" s="256">
        <f t="shared" si="0"/>
        <v>15997</v>
      </c>
      <c r="C31" s="211">
        <f>C32+C33</f>
        <v>922</v>
      </c>
      <c r="D31" s="211">
        <f>D32+D33</f>
        <v>962</v>
      </c>
      <c r="E31" s="211">
        <f>E32+E33</f>
        <v>960</v>
      </c>
      <c r="F31" s="256">
        <f t="shared" si="4"/>
        <v>2844</v>
      </c>
      <c r="G31" s="211">
        <f aca="true" t="shared" si="23" ref="G31:P31">G32+G33</f>
        <v>862</v>
      </c>
      <c r="H31" s="211">
        <f t="shared" si="23"/>
        <v>889</v>
      </c>
      <c r="I31" s="211">
        <f t="shared" si="23"/>
        <v>1144</v>
      </c>
      <c r="J31" s="211">
        <f t="shared" si="23"/>
        <v>1531</v>
      </c>
      <c r="K31" s="211">
        <f t="shared" si="23"/>
        <v>1391</v>
      </c>
      <c r="L31" s="223">
        <f t="shared" si="23"/>
        <v>1018</v>
      </c>
      <c r="M31" s="224">
        <f t="shared" si="23"/>
        <v>923</v>
      </c>
      <c r="N31" s="211">
        <f t="shared" si="23"/>
        <v>1048</v>
      </c>
      <c r="O31" s="211">
        <f t="shared" si="23"/>
        <v>1262</v>
      </c>
      <c r="P31" s="211">
        <f t="shared" si="23"/>
        <v>994</v>
      </c>
      <c r="Q31" s="256">
        <f t="shared" si="6"/>
        <v>11062</v>
      </c>
      <c r="R31" s="211">
        <f aca="true" t="shared" si="24" ref="R31:X31">R32+R33</f>
        <v>724</v>
      </c>
      <c r="S31" s="211">
        <f t="shared" si="24"/>
        <v>536</v>
      </c>
      <c r="T31" s="211">
        <f t="shared" si="24"/>
        <v>408</v>
      </c>
      <c r="U31" s="211">
        <f t="shared" si="24"/>
        <v>248</v>
      </c>
      <c r="V31" s="211">
        <f t="shared" si="24"/>
        <v>114</v>
      </c>
      <c r="W31" s="211">
        <f t="shared" si="24"/>
        <v>52</v>
      </c>
      <c r="X31" s="211">
        <f t="shared" si="24"/>
        <v>8</v>
      </c>
      <c r="Y31" s="211">
        <f>SUM(Y32:Y33)</f>
        <v>1</v>
      </c>
      <c r="Z31" s="258">
        <f t="shared" si="8"/>
        <v>2091</v>
      </c>
      <c r="AA31" s="209"/>
    </row>
    <row r="32" spans="1:27" s="210" customFormat="1" ht="14.25" customHeight="1">
      <c r="A32" s="220" t="s">
        <v>438</v>
      </c>
      <c r="B32" s="263">
        <f t="shared" si="0"/>
        <v>7916</v>
      </c>
      <c r="C32" s="213">
        <v>450</v>
      </c>
      <c r="D32" s="213">
        <v>478</v>
      </c>
      <c r="E32" s="213">
        <v>473</v>
      </c>
      <c r="F32" s="263">
        <f t="shared" si="4"/>
        <v>1401</v>
      </c>
      <c r="G32" s="213">
        <v>419</v>
      </c>
      <c r="H32" s="213">
        <v>438</v>
      </c>
      <c r="I32" s="213">
        <v>577</v>
      </c>
      <c r="J32" s="213">
        <v>788</v>
      </c>
      <c r="K32" s="213">
        <v>698</v>
      </c>
      <c r="L32" s="225">
        <v>518</v>
      </c>
      <c r="M32" s="226">
        <v>458</v>
      </c>
      <c r="N32" s="213">
        <v>531</v>
      </c>
      <c r="O32" s="213">
        <v>607</v>
      </c>
      <c r="P32" s="213">
        <v>538</v>
      </c>
      <c r="Q32" s="263">
        <f t="shared" si="6"/>
        <v>5572</v>
      </c>
      <c r="R32" s="213">
        <v>368</v>
      </c>
      <c r="S32" s="213">
        <v>260</v>
      </c>
      <c r="T32" s="213">
        <v>170</v>
      </c>
      <c r="U32" s="213">
        <v>98</v>
      </c>
      <c r="V32" s="213">
        <v>36</v>
      </c>
      <c r="W32" s="213">
        <v>9</v>
      </c>
      <c r="X32" s="213">
        <v>2</v>
      </c>
      <c r="Y32" s="213">
        <v>0</v>
      </c>
      <c r="Z32" s="269">
        <f t="shared" si="8"/>
        <v>943</v>
      </c>
      <c r="AA32" s="209"/>
    </row>
    <row r="33" spans="1:27" s="210" customFormat="1" ht="14.25" customHeight="1">
      <c r="A33" s="220" t="s">
        <v>439</v>
      </c>
      <c r="B33" s="263">
        <f t="shared" si="0"/>
        <v>8081</v>
      </c>
      <c r="C33" s="213">
        <v>472</v>
      </c>
      <c r="D33" s="213">
        <v>484</v>
      </c>
      <c r="E33" s="213">
        <v>487</v>
      </c>
      <c r="F33" s="263">
        <f t="shared" si="4"/>
        <v>1443</v>
      </c>
      <c r="G33" s="213">
        <v>443</v>
      </c>
      <c r="H33" s="213">
        <v>451</v>
      </c>
      <c r="I33" s="213">
        <v>567</v>
      </c>
      <c r="J33" s="213">
        <v>743</v>
      </c>
      <c r="K33" s="213">
        <v>693</v>
      </c>
      <c r="L33" s="225">
        <v>500</v>
      </c>
      <c r="M33" s="226">
        <v>465</v>
      </c>
      <c r="N33" s="213">
        <v>517</v>
      </c>
      <c r="O33" s="213">
        <v>655</v>
      </c>
      <c r="P33" s="213">
        <v>456</v>
      </c>
      <c r="Q33" s="263">
        <f t="shared" si="6"/>
        <v>5490</v>
      </c>
      <c r="R33" s="213">
        <v>356</v>
      </c>
      <c r="S33" s="213">
        <v>276</v>
      </c>
      <c r="T33" s="213">
        <v>238</v>
      </c>
      <c r="U33" s="213">
        <v>150</v>
      </c>
      <c r="V33" s="213">
        <v>78</v>
      </c>
      <c r="W33" s="213">
        <v>43</v>
      </c>
      <c r="X33" s="213">
        <v>6</v>
      </c>
      <c r="Y33" s="213">
        <v>1</v>
      </c>
      <c r="Z33" s="269">
        <f t="shared" si="8"/>
        <v>1148</v>
      </c>
      <c r="AA33" s="209"/>
    </row>
    <row r="34" spans="1:27" s="210" customFormat="1" ht="14.25" customHeight="1">
      <c r="A34" s="219" t="s">
        <v>449</v>
      </c>
      <c r="B34" s="256">
        <f t="shared" si="0"/>
        <v>3645</v>
      </c>
      <c r="C34" s="211">
        <f>C35+C36</f>
        <v>118</v>
      </c>
      <c r="D34" s="211">
        <f>D35+D36</f>
        <v>147</v>
      </c>
      <c r="E34" s="211">
        <f>E35+E36</f>
        <v>162</v>
      </c>
      <c r="F34" s="256">
        <f t="shared" si="4"/>
        <v>427</v>
      </c>
      <c r="G34" s="211">
        <f aca="true" t="shared" si="25" ref="G34:P34">G35+G36</f>
        <v>206</v>
      </c>
      <c r="H34" s="211">
        <f t="shared" si="25"/>
        <v>221</v>
      </c>
      <c r="I34" s="211">
        <f t="shared" si="25"/>
        <v>226</v>
      </c>
      <c r="J34" s="211">
        <f t="shared" si="25"/>
        <v>199</v>
      </c>
      <c r="K34" s="211">
        <f t="shared" si="25"/>
        <v>187</v>
      </c>
      <c r="L34" s="223">
        <f t="shared" si="25"/>
        <v>197</v>
      </c>
      <c r="M34" s="224">
        <f t="shared" si="25"/>
        <v>222</v>
      </c>
      <c r="N34" s="211">
        <f t="shared" si="25"/>
        <v>299</v>
      </c>
      <c r="O34" s="211">
        <f t="shared" si="25"/>
        <v>392</v>
      </c>
      <c r="P34" s="211">
        <f t="shared" si="25"/>
        <v>239</v>
      </c>
      <c r="Q34" s="256">
        <f t="shared" si="6"/>
        <v>2388</v>
      </c>
      <c r="R34" s="211">
        <f aca="true" t="shared" si="26" ref="R34:Y34">R35+R36</f>
        <v>209</v>
      </c>
      <c r="S34" s="211">
        <f t="shared" si="26"/>
        <v>180</v>
      </c>
      <c r="T34" s="211">
        <f t="shared" si="26"/>
        <v>184</v>
      </c>
      <c r="U34" s="211">
        <f t="shared" si="26"/>
        <v>154</v>
      </c>
      <c r="V34" s="211">
        <f t="shared" si="26"/>
        <v>77</v>
      </c>
      <c r="W34" s="211">
        <f t="shared" si="26"/>
        <v>25</v>
      </c>
      <c r="X34" s="211">
        <f t="shared" si="26"/>
        <v>1</v>
      </c>
      <c r="Y34" s="211">
        <f t="shared" si="26"/>
        <v>0</v>
      </c>
      <c r="Z34" s="258">
        <f t="shared" si="8"/>
        <v>830</v>
      </c>
      <c r="AA34" s="209"/>
    </row>
    <row r="35" spans="1:27" s="210" customFormat="1" ht="14.25" customHeight="1">
      <c r="A35" s="220" t="s">
        <v>438</v>
      </c>
      <c r="B35" s="263">
        <f t="shared" si="0"/>
        <v>1824</v>
      </c>
      <c r="C35" s="213">
        <v>59</v>
      </c>
      <c r="D35" s="213">
        <v>78</v>
      </c>
      <c r="E35" s="213">
        <v>87</v>
      </c>
      <c r="F35" s="263">
        <f t="shared" si="4"/>
        <v>224</v>
      </c>
      <c r="G35" s="213">
        <v>117</v>
      </c>
      <c r="H35" s="213">
        <v>112</v>
      </c>
      <c r="I35" s="213">
        <v>111</v>
      </c>
      <c r="J35" s="213">
        <v>104</v>
      </c>
      <c r="K35" s="213">
        <v>94</v>
      </c>
      <c r="L35" s="225">
        <v>105</v>
      </c>
      <c r="M35" s="226">
        <v>111</v>
      </c>
      <c r="N35" s="213">
        <v>140</v>
      </c>
      <c r="O35" s="213">
        <v>225</v>
      </c>
      <c r="P35" s="213">
        <v>128</v>
      </c>
      <c r="Q35" s="263">
        <f t="shared" si="6"/>
        <v>1247</v>
      </c>
      <c r="R35" s="213">
        <v>109</v>
      </c>
      <c r="S35" s="213">
        <v>84</v>
      </c>
      <c r="T35" s="213">
        <v>80</v>
      </c>
      <c r="U35" s="213">
        <v>47</v>
      </c>
      <c r="V35" s="213">
        <v>29</v>
      </c>
      <c r="W35" s="213">
        <v>4</v>
      </c>
      <c r="X35" s="213">
        <v>0</v>
      </c>
      <c r="Y35" s="213">
        <v>0</v>
      </c>
      <c r="Z35" s="269">
        <f t="shared" si="8"/>
        <v>353</v>
      </c>
      <c r="AA35" s="209"/>
    </row>
    <row r="36" spans="1:27" s="210" customFormat="1" ht="14.25" customHeight="1">
      <c r="A36" s="221" t="s">
        <v>439</v>
      </c>
      <c r="B36" s="266">
        <f t="shared" si="0"/>
        <v>1821</v>
      </c>
      <c r="C36" s="214">
        <v>59</v>
      </c>
      <c r="D36" s="214">
        <v>69</v>
      </c>
      <c r="E36" s="214">
        <v>75</v>
      </c>
      <c r="F36" s="266">
        <f t="shared" si="4"/>
        <v>203</v>
      </c>
      <c r="G36" s="214">
        <v>89</v>
      </c>
      <c r="H36" s="214">
        <v>109</v>
      </c>
      <c r="I36" s="214">
        <v>115</v>
      </c>
      <c r="J36" s="214">
        <v>95</v>
      </c>
      <c r="K36" s="214">
        <v>93</v>
      </c>
      <c r="L36" s="227">
        <v>92</v>
      </c>
      <c r="M36" s="228">
        <v>111</v>
      </c>
      <c r="N36" s="214">
        <v>159</v>
      </c>
      <c r="O36" s="214">
        <v>167</v>
      </c>
      <c r="P36" s="214">
        <v>111</v>
      </c>
      <c r="Q36" s="266">
        <f t="shared" si="6"/>
        <v>1141</v>
      </c>
      <c r="R36" s="214">
        <v>100</v>
      </c>
      <c r="S36" s="214">
        <v>96</v>
      </c>
      <c r="T36" s="214">
        <v>104</v>
      </c>
      <c r="U36" s="214">
        <v>107</v>
      </c>
      <c r="V36" s="214">
        <v>48</v>
      </c>
      <c r="W36" s="214">
        <v>21</v>
      </c>
      <c r="X36" s="214">
        <v>1</v>
      </c>
      <c r="Y36" s="214">
        <v>0</v>
      </c>
      <c r="Z36" s="270">
        <f t="shared" si="8"/>
        <v>477</v>
      </c>
      <c r="AA36" s="209"/>
    </row>
    <row r="37" spans="1:27" s="210" customFormat="1" ht="14.25" customHeight="1">
      <c r="A37" s="219" t="s">
        <v>450</v>
      </c>
      <c r="B37" s="256">
        <f t="shared" si="0"/>
        <v>5038</v>
      </c>
      <c r="C37" s="211">
        <f>C38+C39</f>
        <v>161</v>
      </c>
      <c r="D37" s="211">
        <f>D38+D39</f>
        <v>212</v>
      </c>
      <c r="E37" s="211">
        <f>E38+E39</f>
        <v>248</v>
      </c>
      <c r="F37" s="256">
        <f t="shared" si="4"/>
        <v>621</v>
      </c>
      <c r="G37" s="211">
        <f aca="true" t="shared" si="27" ref="G37:P37">G38+G39</f>
        <v>254</v>
      </c>
      <c r="H37" s="211">
        <f t="shared" si="27"/>
        <v>251</v>
      </c>
      <c r="I37" s="211">
        <f t="shared" si="27"/>
        <v>252</v>
      </c>
      <c r="J37" s="211">
        <f t="shared" si="27"/>
        <v>280</v>
      </c>
      <c r="K37" s="211">
        <f t="shared" si="27"/>
        <v>304</v>
      </c>
      <c r="L37" s="223">
        <f t="shared" si="27"/>
        <v>292</v>
      </c>
      <c r="M37" s="224">
        <f t="shared" si="27"/>
        <v>269</v>
      </c>
      <c r="N37" s="211">
        <f t="shared" si="27"/>
        <v>374</v>
      </c>
      <c r="O37" s="211">
        <f t="shared" si="27"/>
        <v>491</v>
      </c>
      <c r="P37" s="211">
        <f t="shared" si="27"/>
        <v>323</v>
      </c>
      <c r="Q37" s="256">
        <f t="shared" si="6"/>
        <v>3090</v>
      </c>
      <c r="R37" s="211">
        <f aca="true" t="shared" si="28" ref="R37:Y37">R38+R39</f>
        <v>313</v>
      </c>
      <c r="S37" s="211">
        <f t="shared" si="28"/>
        <v>292</v>
      </c>
      <c r="T37" s="211">
        <f t="shared" si="28"/>
        <v>278</v>
      </c>
      <c r="U37" s="211">
        <f t="shared" si="28"/>
        <v>233</v>
      </c>
      <c r="V37" s="211">
        <f t="shared" si="28"/>
        <v>145</v>
      </c>
      <c r="W37" s="211">
        <f t="shared" si="28"/>
        <v>57</v>
      </c>
      <c r="X37" s="211">
        <f t="shared" si="28"/>
        <v>9</v>
      </c>
      <c r="Y37" s="211">
        <f t="shared" si="28"/>
        <v>0</v>
      </c>
      <c r="Z37" s="258">
        <f t="shared" si="8"/>
        <v>1327</v>
      </c>
      <c r="AA37" s="209"/>
    </row>
    <row r="38" spans="1:27" s="210" customFormat="1" ht="14.25" customHeight="1">
      <c r="A38" s="220" t="s">
        <v>438</v>
      </c>
      <c r="B38" s="263">
        <f t="shared" si="0"/>
        <v>2509</v>
      </c>
      <c r="C38" s="213">
        <v>86</v>
      </c>
      <c r="D38" s="213">
        <v>119</v>
      </c>
      <c r="E38" s="213">
        <v>138</v>
      </c>
      <c r="F38" s="263">
        <f t="shared" si="4"/>
        <v>343</v>
      </c>
      <c r="G38" s="213">
        <v>135</v>
      </c>
      <c r="H38" s="213">
        <v>133</v>
      </c>
      <c r="I38" s="213">
        <v>124</v>
      </c>
      <c r="J38" s="213">
        <v>134</v>
      </c>
      <c r="K38" s="213">
        <v>160</v>
      </c>
      <c r="L38" s="225">
        <v>166</v>
      </c>
      <c r="M38" s="226">
        <v>135</v>
      </c>
      <c r="N38" s="213">
        <v>188</v>
      </c>
      <c r="O38" s="213">
        <v>259</v>
      </c>
      <c r="P38" s="213">
        <v>166</v>
      </c>
      <c r="Q38" s="263">
        <f t="shared" si="6"/>
        <v>1600</v>
      </c>
      <c r="R38" s="213">
        <v>156</v>
      </c>
      <c r="S38" s="213">
        <v>139</v>
      </c>
      <c r="T38" s="213">
        <v>114</v>
      </c>
      <c r="U38" s="213">
        <v>90</v>
      </c>
      <c r="V38" s="213">
        <v>52</v>
      </c>
      <c r="W38" s="213">
        <v>15</v>
      </c>
      <c r="X38" s="213">
        <v>0</v>
      </c>
      <c r="Y38" s="213">
        <v>0</v>
      </c>
      <c r="Z38" s="269">
        <f t="shared" si="8"/>
        <v>566</v>
      </c>
      <c r="AA38" s="209"/>
    </row>
    <row r="39" spans="1:27" s="210" customFormat="1" ht="14.25" customHeight="1">
      <c r="A39" s="221" t="s">
        <v>439</v>
      </c>
      <c r="B39" s="266">
        <f t="shared" si="0"/>
        <v>2529</v>
      </c>
      <c r="C39" s="214">
        <v>75</v>
      </c>
      <c r="D39" s="214">
        <v>93</v>
      </c>
      <c r="E39" s="214">
        <v>110</v>
      </c>
      <c r="F39" s="266">
        <f t="shared" si="4"/>
        <v>278</v>
      </c>
      <c r="G39" s="214">
        <v>119</v>
      </c>
      <c r="H39" s="214">
        <v>118</v>
      </c>
      <c r="I39" s="214">
        <v>128</v>
      </c>
      <c r="J39" s="214">
        <v>146</v>
      </c>
      <c r="K39" s="214">
        <v>144</v>
      </c>
      <c r="L39" s="227">
        <v>126</v>
      </c>
      <c r="M39" s="228">
        <v>134</v>
      </c>
      <c r="N39" s="214">
        <v>186</v>
      </c>
      <c r="O39" s="214">
        <v>232</v>
      </c>
      <c r="P39" s="214">
        <v>157</v>
      </c>
      <c r="Q39" s="266">
        <f t="shared" si="6"/>
        <v>1490</v>
      </c>
      <c r="R39" s="214">
        <v>157</v>
      </c>
      <c r="S39" s="214">
        <v>153</v>
      </c>
      <c r="T39" s="214">
        <v>164</v>
      </c>
      <c r="U39" s="214">
        <v>143</v>
      </c>
      <c r="V39" s="214">
        <v>93</v>
      </c>
      <c r="W39" s="214">
        <v>42</v>
      </c>
      <c r="X39" s="214">
        <v>9</v>
      </c>
      <c r="Y39" s="214">
        <v>0</v>
      </c>
      <c r="Z39" s="270">
        <f t="shared" si="8"/>
        <v>761</v>
      </c>
      <c r="AA39" s="209"/>
    </row>
    <row r="40" spans="1:27" s="210" customFormat="1" ht="14.25" customHeight="1">
      <c r="A40" s="219" t="s">
        <v>451</v>
      </c>
      <c r="B40" s="256">
        <f t="shared" si="0"/>
        <v>3663</v>
      </c>
      <c r="C40" s="211">
        <f>C41+C42</f>
        <v>126</v>
      </c>
      <c r="D40" s="211">
        <f>D41+D42</f>
        <v>134</v>
      </c>
      <c r="E40" s="211">
        <f>E41+E42</f>
        <v>201</v>
      </c>
      <c r="F40" s="256">
        <f t="shared" si="4"/>
        <v>461</v>
      </c>
      <c r="G40" s="211">
        <f aca="true" t="shared" si="29" ref="G40:P40">G41+G42</f>
        <v>230</v>
      </c>
      <c r="H40" s="211">
        <f t="shared" si="29"/>
        <v>222</v>
      </c>
      <c r="I40" s="211">
        <f t="shared" si="29"/>
        <v>175</v>
      </c>
      <c r="J40" s="211">
        <f t="shared" si="29"/>
        <v>214</v>
      </c>
      <c r="K40" s="211">
        <f t="shared" si="29"/>
        <v>185</v>
      </c>
      <c r="L40" s="223">
        <f t="shared" si="29"/>
        <v>175</v>
      </c>
      <c r="M40" s="224">
        <f t="shared" si="29"/>
        <v>236</v>
      </c>
      <c r="N40" s="211">
        <f t="shared" si="29"/>
        <v>291</v>
      </c>
      <c r="O40" s="211">
        <f t="shared" si="29"/>
        <v>325</v>
      </c>
      <c r="P40" s="211">
        <f t="shared" si="29"/>
        <v>223</v>
      </c>
      <c r="Q40" s="256">
        <f t="shared" si="6"/>
        <v>2276</v>
      </c>
      <c r="R40" s="211">
        <f aca="true" t="shared" si="30" ref="R40:Y40">R41+R42</f>
        <v>218</v>
      </c>
      <c r="S40" s="211">
        <f t="shared" si="30"/>
        <v>191</v>
      </c>
      <c r="T40" s="211">
        <f t="shared" si="30"/>
        <v>221</v>
      </c>
      <c r="U40" s="211">
        <f t="shared" si="30"/>
        <v>178</v>
      </c>
      <c r="V40" s="211">
        <f t="shared" si="30"/>
        <v>74</v>
      </c>
      <c r="W40" s="211">
        <f t="shared" si="30"/>
        <v>33</v>
      </c>
      <c r="X40" s="211">
        <f t="shared" si="30"/>
        <v>10</v>
      </c>
      <c r="Y40" s="211">
        <f t="shared" si="30"/>
        <v>1</v>
      </c>
      <c r="Z40" s="258">
        <f t="shared" si="8"/>
        <v>926</v>
      </c>
      <c r="AA40" s="209"/>
    </row>
    <row r="41" spans="1:27" s="210" customFormat="1" ht="14.25" customHeight="1">
      <c r="A41" s="220" t="s">
        <v>438</v>
      </c>
      <c r="B41" s="263">
        <f t="shared" si="0"/>
        <v>1816</v>
      </c>
      <c r="C41" s="213">
        <v>63</v>
      </c>
      <c r="D41" s="213">
        <v>76</v>
      </c>
      <c r="E41" s="213">
        <v>99</v>
      </c>
      <c r="F41" s="263">
        <f t="shared" si="4"/>
        <v>238</v>
      </c>
      <c r="G41" s="213">
        <v>127</v>
      </c>
      <c r="H41" s="213">
        <v>123</v>
      </c>
      <c r="I41" s="213">
        <v>90</v>
      </c>
      <c r="J41" s="213">
        <v>117</v>
      </c>
      <c r="K41" s="213">
        <v>101</v>
      </c>
      <c r="L41" s="225">
        <v>84</v>
      </c>
      <c r="M41" s="226">
        <v>109</v>
      </c>
      <c r="N41" s="213">
        <v>154</v>
      </c>
      <c r="O41" s="213">
        <v>172</v>
      </c>
      <c r="P41" s="213">
        <v>113</v>
      </c>
      <c r="Q41" s="263">
        <f t="shared" si="6"/>
        <v>1190</v>
      </c>
      <c r="R41" s="213">
        <v>110</v>
      </c>
      <c r="S41" s="213">
        <v>81</v>
      </c>
      <c r="T41" s="213">
        <v>100</v>
      </c>
      <c r="U41" s="213">
        <v>66</v>
      </c>
      <c r="V41" s="213">
        <v>19</v>
      </c>
      <c r="W41" s="213">
        <v>7</v>
      </c>
      <c r="X41" s="213">
        <v>4</v>
      </c>
      <c r="Y41" s="213">
        <v>1</v>
      </c>
      <c r="Z41" s="269">
        <f t="shared" si="8"/>
        <v>388</v>
      </c>
      <c r="AA41" s="209"/>
    </row>
    <row r="42" spans="1:27" s="210" customFormat="1" ht="14.25" customHeight="1">
      <c r="A42" s="221" t="s">
        <v>439</v>
      </c>
      <c r="B42" s="266">
        <f t="shared" si="0"/>
        <v>1847</v>
      </c>
      <c r="C42" s="214">
        <v>63</v>
      </c>
      <c r="D42" s="214">
        <v>58</v>
      </c>
      <c r="E42" s="214">
        <v>102</v>
      </c>
      <c r="F42" s="266">
        <f t="shared" si="4"/>
        <v>223</v>
      </c>
      <c r="G42" s="214">
        <v>103</v>
      </c>
      <c r="H42" s="214">
        <v>99</v>
      </c>
      <c r="I42" s="214">
        <v>85</v>
      </c>
      <c r="J42" s="214">
        <v>97</v>
      </c>
      <c r="K42" s="214">
        <v>84</v>
      </c>
      <c r="L42" s="227">
        <v>91</v>
      </c>
      <c r="M42" s="228">
        <v>127</v>
      </c>
      <c r="N42" s="214">
        <v>137</v>
      </c>
      <c r="O42" s="214">
        <v>153</v>
      </c>
      <c r="P42" s="214">
        <v>110</v>
      </c>
      <c r="Q42" s="266">
        <f t="shared" si="6"/>
        <v>1086</v>
      </c>
      <c r="R42" s="214">
        <v>108</v>
      </c>
      <c r="S42" s="214">
        <v>110</v>
      </c>
      <c r="T42" s="214">
        <v>121</v>
      </c>
      <c r="U42" s="214">
        <v>112</v>
      </c>
      <c r="V42" s="214">
        <v>55</v>
      </c>
      <c r="W42" s="214">
        <v>26</v>
      </c>
      <c r="X42" s="214">
        <v>6</v>
      </c>
      <c r="Y42" s="214">
        <v>0</v>
      </c>
      <c r="Z42" s="270">
        <f t="shared" si="8"/>
        <v>538</v>
      </c>
      <c r="AA42" s="209"/>
    </row>
    <row r="43" spans="1:27" s="210" customFormat="1" ht="14.25" customHeight="1">
      <c r="A43" s="219" t="s">
        <v>452</v>
      </c>
      <c r="B43" s="256">
        <f t="shared" si="0"/>
        <v>1969</v>
      </c>
      <c r="C43" s="211">
        <f>C44+C45</f>
        <v>49</v>
      </c>
      <c r="D43" s="211">
        <f>D44+D45</f>
        <v>53</v>
      </c>
      <c r="E43" s="211">
        <f>E44+E45</f>
        <v>87</v>
      </c>
      <c r="F43" s="256">
        <f t="shared" si="4"/>
        <v>189</v>
      </c>
      <c r="G43" s="211">
        <f aca="true" t="shared" si="31" ref="G43:P43">G44+G45</f>
        <v>119</v>
      </c>
      <c r="H43" s="211">
        <f t="shared" si="31"/>
        <v>129</v>
      </c>
      <c r="I43" s="211">
        <f t="shared" si="31"/>
        <v>95</v>
      </c>
      <c r="J43" s="211">
        <f t="shared" si="31"/>
        <v>66</v>
      </c>
      <c r="K43" s="211">
        <f t="shared" si="31"/>
        <v>80</v>
      </c>
      <c r="L43" s="223">
        <f t="shared" si="31"/>
        <v>86</v>
      </c>
      <c r="M43" s="224">
        <f t="shared" si="31"/>
        <v>128</v>
      </c>
      <c r="N43" s="211">
        <f t="shared" si="31"/>
        <v>166</v>
      </c>
      <c r="O43" s="211">
        <f t="shared" si="31"/>
        <v>178</v>
      </c>
      <c r="P43" s="211">
        <f t="shared" si="31"/>
        <v>109</v>
      </c>
      <c r="Q43" s="256">
        <f t="shared" si="6"/>
        <v>1156</v>
      </c>
      <c r="R43" s="211">
        <f aca="true" t="shared" si="32" ref="R43:Y43">R44+R45</f>
        <v>102</v>
      </c>
      <c r="S43" s="211">
        <f t="shared" si="32"/>
        <v>147</v>
      </c>
      <c r="T43" s="211">
        <f t="shared" si="32"/>
        <v>157</v>
      </c>
      <c r="U43" s="211">
        <f t="shared" si="32"/>
        <v>141</v>
      </c>
      <c r="V43" s="211">
        <f t="shared" si="32"/>
        <v>51</v>
      </c>
      <c r="W43" s="211">
        <f t="shared" si="32"/>
        <v>22</v>
      </c>
      <c r="X43" s="211">
        <f t="shared" si="32"/>
        <v>3</v>
      </c>
      <c r="Y43" s="211">
        <f t="shared" si="32"/>
        <v>1</v>
      </c>
      <c r="Z43" s="258">
        <f t="shared" si="8"/>
        <v>624</v>
      </c>
      <c r="AA43" s="209"/>
    </row>
    <row r="44" spans="1:27" s="210" customFormat="1" ht="14.25" customHeight="1">
      <c r="A44" s="220" t="s">
        <v>438</v>
      </c>
      <c r="B44" s="263">
        <f t="shared" si="0"/>
        <v>965</v>
      </c>
      <c r="C44" s="213">
        <v>23</v>
      </c>
      <c r="D44" s="213">
        <v>24</v>
      </c>
      <c r="E44" s="213">
        <v>41</v>
      </c>
      <c r="F44" s="263">
        <f t="shared" si="4"/>
        <v>88</v>
      </c>
      <c r="G44" s="213">
        <v>65</v>
      </c>
      <c r="H44" s="213">
        <v>65</v>
      </c>
      <c r="I44" s="213">
        <v>41</v>
      </c>
      <c r="J44" s="213">
        <v>42</v>
      </c>
      <c r="K44" s="213">
        <v>49</v>
      </c>
      <c r="L44" s="225">
        <v>40</v>
      </c>
      <c r="M44" s="226">
        <v>63</v>
      </c>
      <c r="N44" s="213">
        <v>89</v>
      </c>
      <c r="O44" s="213">
        <v>110</v>
      </c>
      <c r="P44" s="213">
        <v>55</v>
      </c>
      <c r="Q44" s="263">
        <f t="shared" si="6"/>
        <v>619</v>
      </c>
      <c r="R44" s="213">
        <v>44</v>
      </c>
      <c r="S44" s="213">
        <v>75</v>
      </c>
      <c r="T44" s="213">
        <v>65</v>
      </c>
      <c r="U44" s="213">
        <v>53</v>
      </c>
      <c r="V44" s="213">
        <v>17</v>
      </c>
      <c r="W44" s="213">
        <v>3</v>
      </c>
      <c r="X44" s="213">
        <v>0</v>
      </c>
      <c r="Y44" s="213">
        <v>1</v>
      </c>
      <c r="Z44" s="269">
        <f t="shared" si="8"/>
        <v>258</v>
      </c>
      <c r="AA44" s="209"/>
    </row>
    <row r="45" spans="1:27" s="210" customFormat="1" ht="14.25" customHeight="1">
      <c r="A45" s="221" t="s">
        <v>439</v>
      </c>
      <c r="B45" s="266">
        <f t="shared" si="0"/>
        <v>1004</v>
      </c>
      <c r="C45" s="214">
        <v>26</v>
      </c>
      <c r="D45" s="214">
        <v>29</v>
      </c>
      <c r="E45" s="214">
        <v>46</v>
      </c>
      <c r="F45" s="266">
        <f t="shared" si="4"/>
        <v>101</v>
      </c>
      <c r="G45" s="214">
        <v>54</v>
      </c>
      <c r="H45" s="214">
        <v>64</v>
      </c>
      <c r="I45" s="214">
        <v>54</v>
      </c>
      <c r="J45" s="214">
        <v>24</v>
      </c>
      <c r="K45" s="214">
        <v>31</v>
      </c>
      <c r="L45" s="227">
        <v>46</v>
      </c>
      <c r="M45" s="228">
        <v>65</v>
      </c>
      <c r="N45" s="214">
        <v>77</v>
      </c>
      <c r="O45" s="214">
        <v>68</v>
      </c>
      <c r="P45" s="214">
        <v>54</v>
      </c>
      <c r="Q45" s="266">
        <f t="shared" si="6"/>
        <v>537</v>
      </c>
      <c r="R45" s="214">
        <v>58</v>
      </c>
      <c r="S45" s="214">
        <v>72</v>
      </c>
      <c r="T45" s="214">
        <v>92</v>
      </c>
      <c r="U45" s="214">
        <v>88</v>
      </c>
      <c r="V45" s="214">
        <v>34</v>
      </c>
      <c r="W45" s="214">
        <v>19</v>
      </c>
      <c r="X45" s="214">
        <v>3</v>
      </c>
      <c r="Y45" s="214">
        <v>0</v>
      </c>
      <c r="Z45" s="270">
        <f t="shared" si="8"/>
        <v>366</v>
      </c>
      <c r="AA45" s="209"/>
    </row>
    <row r="46" spans="1:27" s="210" customFormat="1" ht="14.25" customHeight="1">
      <c r="A46" s="219" t="s">
        <v>453</v>
      </c>
      <c r="B46" s="256">
        <f t="shared" si="0"/>
        <v>1507</v>
      </c>
      <c r="C46" s="211">
        <f>C47+C48</f>
        <v>26</v>
      </c>
      <c r="D46" s="211">
        <f>D47+D48</f>
        <v>45</v>
      </c>
      <c r="E46" s="211">
        <f>E47+E48</f>
        <v>77</v>
      </c>
      <c r="F46" s="256">
        <f t="shared" si="4"/>
        <v>148</v>
      </c>
      <c r="G46" s="211">
        <f aca="true" t="shared" si="33" ref="G46:P46">G47+G48</f>
        <v>65</v>
      </c>
      <c r="H46" s="211">
        <f t="shared" si="33"/>
        <v>83</v>
      </c>
      <c r="I46" s="211">
        <f t="shared" si="33"/>
        <v>65</v>
      </c>
      <c r="J46" s="211">
        <f t="shared" si="33"/>
        <v>58</v>
      </c>
      <c r="K46" s="211">
        <f t="shared" si="33"/>
        <v>74</v>
      </c>
      <c r="L46" s="223">
        <f t="shared" si="33"/>
        <v>74</v>
      </c>
      <c r="M46" s="224">
        <f t="shared" si="33"/>
        <v>87</v>
      </c>
      <c r="N46" s="211">
        <f t="shared" si="33"/>
        <v>128</v>
      </c>
      <c r="O46" s="211">
        <f t="shared" si="33"/>
        <v>142</v>
      </c>
      <c r="P46" s="211">
        <f t="shared" si="33"/>
        <v>94</v>
      </c>
      <c r="Q46" s="256">
        <f t="shared" si="6"/>
        <v>870</v>
      </c>
      <c r="R46" s="211">
        <f aca="true" t="shared" si="34" ref="R46:Y46">R47+R48</f>
        <v>97</v>
      </c>
      <c r="S46" s="211">
        <f t="shared" si="34"/>
        <v>113</v>
      </c>
      <c r="T46" s="211">
        <f t="shared" si="34"/>
        <v>112</v>
      </c>
      <c r="U46" s="211">
        <f t="shared" si="34"/>
        <v>101</v>
      </c>
      <c r="V46" s="211">
        <f t="shared" si="34"/>
        <v>38</v>
      </c>
      <c r="W46" s="211">
        <f t="shared" si="34"/>
        <v>22</v>
      </c>
      <c r="X46" s="211">
        <f t="shared" si="34"/>
        <v>6</v>
      </c>
      <c r="Y46" s="211">
        <f t="shared" si="34"/>
        <v>0</v>
      </c>
      <c r="Z46" s="258">
        <f t="shared" si="8"/>
        <v>489</v>
      </c>
      <c r="AA46" s="209"/>
    </row>
    <row r="47" spans="1:27" s="210" customFormat="1" ht="14.25" customHeight="1">
      <c r="A47" s="220" t="s">
        <v>438</v>
      </c>
      <c r="B47" s="263">
        <f t="shared" si="0"/>
        <v>773</v>
      </c>
      <c r="C47" s="213">
        <v>16</v>
      </c>
      <c r="D47" s="213">
        <v>27</v>
      </c>
      <c r="E47" s="213">
        <v>44</v>
      </c>
      <c r="F47" s="263">
        <f t="shared" si="4"/>
        <v>87</v>
      </c>
      <c r="G47" s="213">
        <v>29</v>
      </c>
      <c r="H47" s="213">
        <v>39</v>
      </c>
      <c r="I47" s="213">
        <v>41</v>
      </c>
      <c r="J47" s="213">
        <v>41</v>
      </c>
      <c r="K47" s="213">
        <v>38</v>
      </c>
      <c r="L47" s="225">
        <v>39</v>
      </c>
      <c r="M47" s="226">
        <v>42</v>
      </c>
      <c r="N47" s="213">
        <v>75</v>
      </c>
      <c r="O47" s="213">
        <v>78</v>
      </c>
      <c r="P47" s="213">
        <v>49</v>
      </c>
      <c r="Q47" s="263">
        <f t="shared" si="6"/>
        <v>471</v>
      </c>
      <c r="R47" s="213">
        <v>46</v>
      </c>
      <c r="S47" s="213">
        <v>60</v>
      </c>
      <c r="T47" s="213">
        <v>49</v>
      </c>
      <c r="U47" s="213">
        <v>41</v>
      </c>
      <c r="V47" s="213">
        <v>9</v>
      </c>
      <c r="W47" s="213">
        <v>8</v>
      </c>
      <c r="X47" s="213">
        <v>2</v>
      </c>
      <c r="Y47" s="213">
        <v>0</v>
      </c>
      <c r="Z47" s="269">
        <f t="shared" si="8"/>
        <v>215</v>
      </c>
      <c r="AA47" s="209"/>
    </row>
    <row r="48" spans="1:27" s="210" customFormat="1" ht="14.25" customHeight="1">
      <c r="A48" s="221" t="s">
        <v>439</v>
      </c>
      <c r="B48" s="266">
        <f t="shared" si="0"/>
        <v>734</v>
      </c>
      <c r="C48" s="214">
        <v>10</v>
      </c>
      <c r="D48" s="214">
        <v>18</v>
      </c>
      <c r="E48" s="214">
        <v>33</v>
      </c>
      <c r="F48" s="266">
        <f t="shared" si="4"/>
        <v>61</v>
      </c>
      <c r="G48" s="214">
        <v>36</v>
      </c>
      <c r="H48" s="214">
        <v>44</v>
      </c>
      <c r="I48" s="214">
        <v>24</v>
      </c>
      <c r="J48" s="214">
        <v>17</v>
      </c>
      <c r="K48" s="214">
        <v>36</v>
      </c>
      <c r="L48" s="227">
        <v>35</v>
      </c>
      <c r="M48" s="228">
        <v>45</v>
      </c>
      <c r="N48" s="214">
        <v>53</v>
      </c>
      <c r="O48" s="214">
        <v>64</v>
      </c>
      <c r="P48" s="214">
        <v>45</v>
      </c>
      <c r="Q48" s="266">
        <f t="shared" si="6"/>
        <v>399</v>
      </c>
      <c r="R48" s="214">
        <v>51</v>
      </c>
      <c r="S48" s="214">
        <v>53</v>
      </c>
      <c r="T48" s="214">
        <v>63</v>
      </c>
      <c r="U48" s="214">
        <v>60</v>
      </c>
      <c r="V48" s="214">
        <v>29</v>
      </c>
      <c r="W48" s="214">
        <v>14</v>
      </c>
      <c r="X48" s="214">
        <v>4</v>
      </c>
      <c r="Y48" s="214">
        <v>0</v>
      </c>
      <c r="Z48" s="270">
        <f t="shared" si="8"/>
        <v>274</v>
      </c>
      <c r="AA48" s="209"/>
    </row>
    <row r="49" spans="1:27" s="210" customFormat="1" ht="14.25" customHeight="1">
      <c r="A49" s="219" t="s">
        <v>454</v>
      </c>
      <c r="B49" s="256">
        <f t="shared" si="0"/>
        <v>3002</v>
      </c>
      <c r="C49" s="211">
        <f>C50+C51</f>
        <v>106</v>
      </c>
      <c r="D49" s="211">
        <f>D50+D51</f>
        <v>137</v>
      </c>
      <c r="E49" s="211">
        <f>E50+E51</f>
        <v>144</v>
      </c>
      <c r="F49" s="256">
        <f t="shared" si="4"/>
        <v>387</v>
      </c>
      <c r="G49" s="211">
        <f aca="true" t="shared" si="35" ref="G49:P49">G50+G51</f>
        <v>173</v>
      </c>
      <c r="H49" s="211">
        <f t="shared" si="35"/>
        <v>189</v>
      </c>
      <c r="I49" s="211">
        <f t="shared" si="35"/>
        <v>161</v>
      </c>
      <c r="J49" s="211">
        <f t="shared" si="35"/>
        <v>167</v>
      </c>
      <c r="K49" s="211">
        <f t="shared" si="35"/>
        <v>140</v>
      </c>
      <c r="L49" s="223">
        <f t="shared" si="35"/>
        <v>155</v>
      </c>
      <c r="M49" s="224">
        <f t="shared" si="35"/>
        <v>229</v>
      </c>
      <c r="N49" s="211">
        <f t="shared" si="35"/>
        <v>267</v>
      </c>
      <c r="O49" s="211">
        <f t="shared" si="35"/>
        <v>284</v>
      </c>
      <c r="P49" s="211">
        <f t="shared" si="35"/>
        <v>156</v>
      </c>
      <c r="Q49" s="256">
        <f t="shared" si="6"/>
        <v>1921</v>
      </c>
      <c r="R49" s="211">
        <f aca="true" t="shared" si="36" ref="R49:Y49">R50+R51</f>
        <v>139</v>
      </c>
      <c r="S49" s="211">
        <f t="shared" si="36"/>
        <v>139</v>
      </c>
      <c r="T49" s="211">
        <f t="shared" si="36"/>
        <v>179</v>
      </c>
      <c r="U49" s="211">
        <f t="shared" si="36"/>
        <v>132</v>
      </c>
      <c r="V49" s="211">
        <f t="shared" si="36"/>
        <v>67</v>
      </c>
      <c r="W49" s="211">
        <f t="shared" si="36"/>
        <v>34</v>
      </c>
      <c r="X49" s="211">
        <f t="shared" si="36"/>
        <v>4</v>
      </c>
      <c r="Y49" s="211">
        <f t="shared" si="36"/>
        <v>0</v>
      </c>
      <c r="Z49" s="258">
        <f t="shared" si="8"/>
        <v>694</v>
      </c>
      <c r="AA49" s="209"/>
    </row>
    <row r="50" spans="1:27" s="210" customFormat="1" ht="14.25" customHeight="1">
      <c r="A50" s="220" t="s">
        <v>438</v>
      </c>
      <c r="B50" s="263">
        <f t="shared" si="0"/>
        <v>1512</v>
      </c>
      <c r="C50" s="213">
        <v>59</v>
      </c>
      <c r="D50" s="213">
        <v>60</v>
      </c>
      <c r="E50" s="213">
        <v>80</v>
      </c>
      <c r="F50" s="263">
        <f t="shared" si="4"/>
        <v>199</v>
      </c>
      <c r="G50" s="213">
        <v>101</v>
      </c>
      <c r="H50" s="213">
        <v>98</v>
      </c>
      <c r="I50" s="213">
        <v>83</v>
      </c>
      <c r="J50" s="213">
        <v>88</v>
      </c>
      <c r="K50" s="213">
        <v>72</v>
      </c>
      <c r="L50" s="225">
        <v>70</v>
      </c>
      <c r="M50" s="226">
        <v>121</v>
      </c>
      <c r="N50" s="213">
        <v>144</v>
      </c>
      <c r="O50" s="213">
        <v>156</v>
      </c>
      <c r="P50" s="213">
        <v>92</v>
      </c>
      <c r="Q50" s="263">
        <f t="shared" si="6"/>
        <v>1025</v>
      </c>
      <c r="R50" s="213">
        <v>69</v>
      </c>
      <c r="S50" s="213">
        <v>68</v>
      </c>
      <c r="T50" s="213">
        <v>72</v>
      </c>
      <c r="U50" s="213">
        <v>57</v>
      </c>
      <c r="V50" s="213">
        <v>16</v>
      </c>
      <c r="W50" s="213">
        <v>5</v>
      </c>
      <c r="X50" s="213">
        <v>1</v>
      </c>
      <c r="Y50" s="213">
        <v>0</v>
      </c>
      <c r="Z50" s="269">
        <f t="shared" si="8"/>
        <v>288</v>
      </c>
      <c r="AA50" s="209"/>
    </row>
    <row r="51" spans="1:27" s="210" customFormat="1" ht="14.25" customHeight="1">
      <c r="A51" s="221" t="s">
        <v>439</v>
      </c>
      <c r="B51" s="266">
        <f t="shared" si="0"/>
        <v>1490</v>
      </c>
      <c r="C51" s="214">
        <v>47</v>
      </c>
      <c r="D51" s="214">
        <v>77</v>
      </c>
      <c r="E51" s="214">
        <v>64</v>
      </c>
      <c r="F51" s="266">
        <f t="shared" si="4"/>
        <v>188</v>
      </c>
      <c r="G51" s="214">
        <v>72</v>
      </c>
      <c r="H51" s="214">
        <v>91</v>
      </c>
      <c r="I51" s="214">
        <v>78</v>
      </c>
      <c r="J51" s="214">
        <v>79</v>
      </c>
      <c r="K51" s="214">
        <v>68</v>
      </c>
      <c r="L51" s="227">
        <v>85</v>
      </c>
      <c r="M51" s="228">
        <v>108</v>
      </c>
      <c r="N51" s="214">
        <v>123</v>
      </c>
      <c r="O51" s="214">
        <v>128</v>
      </c>
      <c r="P51" s="214">
        <v>64</v>
      </c>
      <c r="Q51" s="266">
        <f t="shared" si="6"/>
        <v>896</v>
      </c>
      <c r="R51" s="214">
        <v>70</v>
      </c>
      <c r="S51" s="214">
        <v>71</v>
      </c>
      <c r="T51" s="214">
        <v>107</v>
      </c>
      <c r="U51" s="214">
        <v>75</v>
      </c>
      <c r="V51" s="214">
        <v>51</v>
      </c>
      <c r="W51" s="214">
        <v>29</v>
      </c>
      <c r="X51" s="214">
        <v>3</v>
      </c>
      <c r="Y51" s="214">
        <v>0</v>
      </c>
      <c r="Z51" s="270">
        <f t="shared" si="8"/>
        <v>406</v>
      </c>
      <c r="AA51" s="209"/>
    </row>
    <row r="52" ht="10.5">
      <c r="A52" s="210"/>
    </row>
    <row r="53" ht="10.5">
      <c r="A53" s="210"/>
    </row>
    <row r="54" ht="10.5">
      <c r="A54" s="210"/>
    </row>
    <row r="55" ht="10.5">
      <c r="A55" s="210"/>
    </row>
    <row r="56" ht="10.5">
      <c r="A56" s="210"/>
    </row>
    <row r="57" ht="10.5">
      <c r="A57" s="210"/>
    </row>
    <row r="58" ht="10.5">
      <c r="A58" s="210"/>
    </row>
    <row r="59" ht="10.5">
      <c r="A59" s="210"/>
    </row>
    <row r="60" ht="10.5">
      <c r="A60" s="210"/>
    </row>
    <row r="61" ht="10.5">
      <c r="A61" s="210"/>
    </row>
    <row r="62" ht="10.5">
      <c r="A62" s="210"/>
    </row>
    <row r="63" ht="10.5">
      <c r="A63" s="210"/>
    </row>
    <row r="64" ht="10.5">
      <c r="A64" s="210"/>
    </row>
    <row r="65" ht="10.5">
      <c r="A65" s="210"/>
    </row>
    <row r="66" ht="10.5">
      <c r="A66" s="210"/>
    </row>
    <row r="67" ht="10.5">
      <c r="A67" s="210"/>
    </row>
    <row r="68" ht="10.5">
      <c r="A68" s="210"/>
    </row>
    <row r="69" ht="10.5">
      <c r="A69" s="210"/>
    </row>
    <row r="70" ht="10.5">
      <c r="A70" s="210"/>
    </row>
    <row r="71" ht="10.5">
      <c r="A71" s="210"/>
    </row>
    <row r="72" ht="10.5">
      <c r="A72" s="210"/>
    </row>
    <row r="73" ht="10.5">
      <c r="A73" s="210"/>
    </row>
    <row r="74" ht="10.5">
      <c r="A74" s="210"/>
    </row>
    <row r="75" ht="10.5">
      <c r="A75" s="210"/>
    </row>
    <row r="76" ht="10.5">
      <c r="A76" s="210"/>
    </row>
    <row r="77" ht="10.5">
      <c r="A77" s="210"/>
    </row>
    <row r="78" ht="10.5">
      <c r="A78" s="210"/>
    </row>
    <row r="79" ht="10.5">
      <c r="A79" s="210"/>
    </row>
    <row r="80" ht="10.5">
      <c r="A80" s="210"/>
    </row>
    <row r="81" ht="10.5">
      <c r="A81" s="210"/>
    </row>
    <row r="82" ht="10.5">
      <c r="A82" s="210"/>
    </row>
    <row r="83" ht="10.5">
      <c r="A83" s="210"/>
    </row>
    <row r="84" ht="10.5">
      <c r="A84" s="210"/>
    </row>
    <row r="85" ht="10.5">
      <c r="A85" s="210"/>
    </row>
    <row r="86" ht="10.5">
      <c r="A86" s="210"/>
    </row>
    <row r="87" ht="10.5">
      <c r="A87" s="210"/>
    </row>
    <row r="88" ht="10.5">
      <c r="A88" s="210"/>
    </row>
    <row r="89" ht="10.5">
      <c r="A89" s="210"/>
    </row>
    <row r="90" ht="10.5">
      <c r="A90" s="210"/>
    </row>
    <row r="91" ht="10.5">
      <c r="A91" s="210"/>
    </row>
    <row r="92" ht="10.5">
      <c r="A92" s="210"/>
    </row>
    <row r="93" ht="10.5">
      <c r="A93" s="210"/>
    </row>
    <row r="94" ht="10.5">
      <c r="A94" s="210"/>
    </row>
    <row r="95" ht="10.5">
      <c r="A95" s="210"/>
    </row>
    <row r="96" ht="10.5">
      <c r="A96" s="210"/>
    </row>
    <row r="97" ht="10.5">
      <c r="A97" s="210"/>
    </row>
    <row r="98" ht="10.5">
      <c r="A98" s="210"/>
    </row>
    <row r="99" ht="10.5">
      <c r="A99" s="210"/>
    </row>
    <row r="100" ht="10.5">
      <c r="A100" s="210"/>
    </row>
    <row r="101" ht="10.5">
      <c r="A101" s="210"/>
    </row>
    <row r="102" ht="10.5">
      <c r="A102" s="210"/>
    </row>
    <row r="103" ht="10.5">
      <c r="A103" s="210"/>
    </row>
    <row r="104" ht="10.5">
      <c r="A104" s="210"/>
    </row>
    <row r="105" ht="10.5">
      <c r="A105" s="210"/>
    </row>
    <row r="106" ht="10.5">
      <c r="A106" s="210"/>
    </row>
    <row r="107" ht="10.5">
      <c r="A107" s="210"/>
    </row>
    <row r="108" ht="10.5">
      <c r="A108" s="210"/>
    </row>
    <row r="109" ht="10.5">
      <c r="A109" s="210"/>
    </row>
    <row r="110" ht="10.5">
      <c r="A110" s="210"/>
    </row>
    <row r="111" ht="10.5">
      <c r="A111" s="210"/>
    </row>
    <row r="112" ht="10.5">
      <c r="A112" s="210"/>
    </row>
    <row r="113" ht="10.5">
      <c r="A113" s="210"/>
    </row>
    <row r="114" ht="10.5">
      <c r="A114" s="210"/>
    </row>
  </sheetData>
  <mergeCells count="2">
    <mergeCell ref="A1:L1"/>
    <mergeCell ref="O1:R1"/>
  </mergeCells>
  <printOptions/>
  <pageMargins left="0.75" right="0.24" top="1" bottom="1" header="0.512" footer="0.512"/>
  <pageSetup horizontalDpi="300" verticalDpi="300" orientation="portrait" paperSize="9" scale="99" r:id="rId1"/>
  <colBreaks count="1" manualBreakCount="1">
    <brk id="12" max="5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2"/>
  <sheetViews>
    <sheetView zoomScaleSheetLayoutView="100" workbookViewId="0" topLeftCell="A1">
      <pane xSplit="1" ySplit="3" topLeftCell="F4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L1"/>
    </sheetView>
  </sheetViews>
  <sheetFormatPr defaultColWidth="9.00390625" defaultRowHeight="13.5"/>
  <cols>
    <col min="1" max="1" width="12.875" style="203" customWidth="1"/>
    <col min="2" max="2" width="8.125" style="268" customWidth="1"/>
    <col min="3" max="16" width="6.625" style="203" customWidth="1"/>
    <col min="17" max="17" width="6.625" style="268" customWidth="1"/>
    <col min="18" max="26" width="6.625" style="203" customWidth="1"/>
    <col min="27" max="16384" width="11.75390625" style="203" customWidth="1"/>
  </cols>
  <sheetData>
    <row r="1" spans="1:27" ht="23.25" customHeight="1">
      <c r="A1" s="767" t="s">
        <v>506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N1" s="215" t="s">
        <v>456</v>
      </c>
      <c r="O1" s="233" t="s">
        <v>464</v>
      </c>
      <c r="P1" s="216"/>
      <c r="Q1" s="267"/>
      <c r="R1" s="216"/>
      <c r="S1" s="217" t="s">
        <v>456</v>
      </c>
      <c r="W1" s="769" t="s">
        <v>463</v>
      </c>
      <c r="X1" s="769"/>
      <c r="Y1" s="769"/>
      <c r="Z1" s="769"/>
      <c r="AA1" s="206"/>
    </row>
    <row r="2" spans="1:27" ht="12.7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N2" s="215"/>
      <c r="O2" s="233"/>
      <c r="P2" s="216"/>
      <c r="Q2" s="267"/>
      <c r="R2" s="216"/>
      <c r="S2" s="217"/>
      <c r="Z2" s="205"/>
      <c r="AA2" s="206"/>
    </row>
    <row r="3" spans="1:26" s="207" customFormat="1" ht="18.75" customHeight="1">
      <c r="A3" s="253"/>
      <c r="B3" s="208" t="s">
        <v>472</v>
      </c>
      <c r="C3" s="208" t="s">
        <v>212</v>
      </c>
      <c r="D3" s="208" t="s">
        <v>192</v>
      </c>
      <c r="E3" s="208" t="s">
        <v>193</v>
      </c>
      <c r="F3" s="208" t="s">
        <v>435</v>
      </c>
      <c r="G3" s="208" t="s">
        <v>194</v>
      </c>
      <c r="H3" s="208" t="s">
        <v>195</v>
      </c>
      <c r="I3" s="208" t="s">
        <v>196</v>
      </c>
      <c r="J3" s="208" t="s">
        <v>213</v>
      </c>
      <c r="K3" s="208" t="s">
        <v>197</v>
      </c>
      <c r="L3" s="222" t="s">
        <v>198</v>
      </c>
      <c r="M3" s="218" t="s">
        <v>199</v>
      </c>
      <c r="N3" s="274" t="s">
        <v>200</v>
      </c>
      <c r="O3" s="274" t="s">
        <v>201</v>
      </c>
      <c r="P3" s="274" t="s">
        <v>214</v>
      </c>
      <c r="Q3" s="280" t="s">
        <v>470</v>
      </c>
      <c r="R3" s="274" t="s">
        <v>202</v>
      </c>
      <c r="S3" s="274" t="s">
        <v>203</v>
      </c>
      <c r="T3" s="274" t="s">
        <v>204</v>
      </c>
      <c r="U3" s="274" t="s">
        <v>205</v>
      </c>
      <c r="V3" s="274" t="s">
        <v>460</v>
      </c>
      <c r="W3" s="274" t="s">
        <v>461</v>
      </c>
      <c r="X3" s="274" t="s">
        <v>462</v>
      </c>
      <c r="Y3" s="276" t="s">
        <v>436</v>
      </c>
      <c r="Z3" s="281" t="s">
        <v>471</v>
      </c>
    </row>
    <row r="4" spans="1:27" s="261" customFormat="1" ht="14.25" customHeight="1">
      <c r="A4" s="257" t="s">
        <v>437</v>
      </c>
      <c r="B4" s="256">
        <f>F4+Q4+Z4</f>
        <v>104120</v>
      </c>
      <c r="C4" s="256">
        <f>C5+C6</f>
        <v>4520</v>
      </c>
      <c r="D4" s="256">
        <f>D5+D6</f>
        <v>5091</v>
      </c>
      <c r="E4" s="256">
        <f>E5+E6</f>
        <v>5413</v>
      </c>
      <c r="F4" s="256">
        <f>SUM(C4:E4)</f>
        <v>15024</v>
      </c>
      <c r="G4" s="256">
        <f aca="true" t="shared" si="0" ref="G4:P4">G5+G6</f>
        <v>5655</v>
      </c>
      <c r="H4" s="256">
        <f t="shared" si="0"/>
        <v>5068</v>
      </c>
      <c r="I4" s="256">
        <f t="shared" si="0"/>
        <v>6348</v>
      </c>
      <c r="J4" s="256">
        <f t="shared" si="0"/>
        <v>7481</v>
      </c>
      <c r="K4" s="256">
        <f t="shared" si="0"/>
        <v>6634</v>
      </c>
      <c r="L4" s="258">
        <f t="shared" si="0"/>
        <v>6317</v>
      </c>
      <c r="M4" s="259">
        <f t="shared" si="0"/>
        <v>6918</v>
      </c>
      <c r="N4" s="256">
        <f t="shared" si="0"/>
        <v>8029</v>
      </c>
      <c r="O4" s="256">
        <f t="shared" si="0"/>
        <v>8398</v>
      </c>
      <c r="P4" s="256">
        <f t="shared" si="0"/>
        <v>6358</v>
      </c>
      <c r="Q4" s="256">
        <f>SUM(G4:P4)</f>
        <v>67206</v>
      </c>
      <c r="R4" s="256">
        <f aca="true" t="shared" si="1" ref="R4:X4">R5+R6</f>
        <v>5572</v>
      </c>
      <c r="S4" s="256">
        <f t="shared" si="1"/>
        <v>5442</v>
      </c>
      <c r="T4" s="256">
        <f t="shared" si="1"/>
        <v>5046</v>
      </c>
      <c r="U4" s="256">
        <f t="shared" si="1"/>
        <v>3350</v>
      </c>
      <c r="V4" s="256">
        <f t="shared" si="1"/>
        <v>1646</v>
      </c>
      <c r="W4" s="256">
        <f t="shared" si="1"/>
        <v>679</v>
      </c>
      <c r="X4" s="256">
        <f t="shared" si="1"/>
        <v>131</v>
      </c>
      <c r="Y4" s="256">
        <f>SUM(Y5:Y6)</f>
        <v>24</v>
      </c>
      <c r="Z4" s="258">
        <f>SUM(R4:Y4)</f>
        <v>21890</v>
      </c>
      <c r="AA4" s="260"/>
    </row>
    <row r="5" spans="1:27" s="261" customFormat="1" ht="14.25" customHeight="1">
      <c r="A5" s="262" t="s">
        <v>438</v>
      </c>
      <c r="B5" s="263">
        <f aca="true" t="shared" si="2" ref="B5:B51">F5+Q5+Z5</f>
        <v>51232</v>
      </c>
      <c r="C5" s="255">
        <f aca="true" t="shared" si="3" ref="C5:Z6">C8+C11+C14+C17+C20+C23+C26+C29+C32+C35+C38+C41+C44+C47+C50</f>
        <v>2251</v>
      </c>
      <c r="D5" s="255">
        <f t="shared" si="3"/>
        <v>2611</v>
      </c>
      <c r="E5" s="255">
        <f t="shared" si="3"/>
        <v>2824</v>
      </c>
      <c r="F5" s="255">
        <f>F8+F11+F14+F17+F20+F23+F26+F29+F32+F35+F38+F41+F44+F47+F50</f>
        <v>7686</v>
      </c>
      <c r="G5" s="255">
        <f t="shared" si="3"/>
        <v>2859</v>
      </c>
      <c r="H5" s="255">
        <f t="shared" si="3"/>
        <v>2541</v>
      </c>
      <c r="I5" s="255">
        <f t="shared" si="3"/>
        <v>3220</v>
      </c>
      <c r="J5" s="255">
        <f t="shared" si="3"/>
        <v>3811</v>
      </c>
      <c r="K5" s="255">
        <f t="shared" si="3"/>
        <v>3375</v>
      </c>
      <c r="L5" s="264">
        <f t="shared" si="3"/>
        <v>3200</v>
      </c>
      <c r="M5" s="265">
        <f t="shared" si="3"/>
        <v>3569</v>
      </c>
      <c r="N5" s="255">
        <f t="shared" si="3"/>
        <v>4089</v>
      </c>
      <c r="O5" s="255">
        <f t="shared" si="3"/>
        <v>4346</v>
      </c>
      <c r="P5" s="255">
        <f t="shared" si="3"/>
        <v>3229</v>
      </c>
      <c r="Q5" s="255">
        <f t="shared" si="3"/>
        <v>34239</v>
      </c>
      <c r="R5" s="255">
        <f t="shared" si="3"/>
        <v>2727</v>
      </c>
      <c r="S5" s="255">
        <f t="shared" si="3"/>
        <v>2502</v>
      </c>
      <c r="T5" s="255">
        <f t="shared" si="3"/>
        <v>2119</v>
      </c>
      <c r="U5" s="255">
        <f t="shared" si="3"/>
        <v>1242</v>
      </c>
      <c r="V5" s="255">
        <f t="shared" si="3"/>
        <v>513</v>
      </c>
      <c r="W5" s="255">
        <f t="shared" si="3"/>
        <v>167</v>
      </c>
      <c r="X5" s="255">
        <f t="shared" si="3"/>
        <v>33</v>
      </c>
      <c r="Y5" s="255">
        <f t="shared" si="3"/>
        <v>4</v>
      </c>
      <c r="Z5" s="264">
        <f t="shared" si="3"/>
        <v>9307</v>
      </c>
      <c r="AA5" s="260"/>
    </row>
    <row r="6" spans="1:27" s="261" customFormat="1" ht="14.25" customHeight="1">
      <c r="A6" s="262" t="s">
        <v>439</v>
      </c>
      <c r="B6" s="263">
        <f t="shared" si="2"/>
        <v>52888</v>
      </c>
      <c r="C6" s="255">
        <f>C9+C12+C15+C18+C21+C24+C27+C30+C33+C36+C39+C42+C45+C48+C51</f>
        <v>2269</v>
      </c>
      <c r="D6" s="255">
        <f t="shared" si="3"/>
        <v>2480</v>
      </c>
      <c r="E6" s="255">
        <f t="shared" si="3"/>
        <v>2589</v>
      </c>
      <c r="F6" s="255">
        <f>F9+F12+F15+F18+F21+F24+F27+F30+F33+F36+F39+F42+F45+F48+F51</f>
        <v>7338</v>
      </c>
      <c r="G6" s="255">
        <f t="shared" si="3"/>
        <v>2796</v>
      </c>
      <c r="H6" s="255">
        <f t="shared" si="3"/>
        <v>2527</v>
      </c>
      <c r="I6" s="255">
        <f t="shared" si="3"/>
        <v>3128</v>
      </c>
      <c r="J6" s="255">
        <f t="shared" si="3"/>
        <v>3670</v>
      </c>
      <c r="K6" s="255">
        <f t="shared" si="3"/>
        <v>3259</v>
      </c>
      <c r="L6" s="264">
        <f t="shared" si="3"/>
        <v>3117</v>
      </c>
      <c r="M6" s="265">
        <f t="shared" si="3"/>
        <v>3349</v>
      </c>
      <c r="N6" s="255">
        <f t="shared" si="3"/>
        <v>3940</v>
      </c>
      <c r="O6" s="255">
        <f t="shared" si="3"/>
        <v>4052</v>
      </c>
      <c r="P6" s="255">
        <f t="shared" si="3"/>
        <v>3129</v>
      </c>
      <c r="Q6" s="255">
        <f t="shared" si="3"/>
        <v>32967</v>
      </c>
      <c r="R6" s="255">
        <f t="shared" si="3"/>
        <v>2845</v>
      </c>
      <c r="S6" s="255">
        <f t="shared" si="3"/>
        <v>2940</v>
      </c>
      <c r="T6" s="255">
        <f t="shared" si="3"/>
        <v>2927</v>
      </c>
      <c r="U6" s="255">
        <f t="shared" si="3"/>
        <v>2108</v>
      </c>
      <c r="V6" s="255">
        <f t="shared" si="3"/>
        <v>1133</v>
      </c>
      <c r="W6" s="255">
        <f t="shared" si="3"/>
        <v>512</v>
      </c>
      <c r="X6" s="255">
        <f t="shared" si="3"/>
        <v>98</v>
      </c>
      <c r="Y6" s="255">
        <f t="shared" si="3"/>
        <v>20</v>
      </c>
      <c r="Z6" s="264">
        <f t="shared" si="3"/>
        <v>12583</v>
      </c>
      <c r="AA6" s="260"/>
    </row>
    <row r="7" spans="1:27" s="210" customFormat="1" ht="14.25" customHeight="1">
      <c r="A7" s="219" t="s">
        <v>440</v>
      </c>
      <c r="B7" s="256">
        <f t="shared" si="2"/>
        <v>24316</v>
      </c>
      <c r="C7" s="211">
        <f>C8+C9</f>
        <v>987</v>
      </c>
      <c r="D7" s="211">
        <f>D8+D9</f>
        <v>1059</v>
      </c>
      <c r="E7" s="211">
        <f>E8+E9</f>
        <v>1144</v>
      </c>
      <c r="F7" s="256">
        <f aca="true" t="shared" si="4" ref="F7:F51">SUM(C7:E7)</f>
        <v>3190</v>
      </c>
      <c r="G7" s="211">
        <f aca="true" t="shared" si="5" ref="G7:P7">G8+G9</f>
        <v>1221</v>
      </c>
      <c r="H7" s="211">
        <f t="shared" si="5"/>
        <v>1044</v>
      </c>
      <c r="I7" s="211">
        <f t="shared" si="5"/>
        <v>1374</v>
      </c>
      <c r="J7" s="211">
        <f t="shared" si="5"/>
        <v>1669</v>
      </c>
      <c r="K7" s="211">
        <f t="shared" si="5"/>
        <v>1430</v>
      </c>
      <c r="L7" s="223">
        <f t="shared" si="5"/>
        <v>1441</v>
      </c>
      <c r="M7" s="224">
        <f t="shared" si="5"/>
        <v>1515</v>
      </c>
      <c r="N7" s="211">
        <f t="shared" si="5"/>
        <v>1710</v>
      </c>
      <c r="O7" s="211">
        <f t="shared" si="5"/>
        <v>1963</v>
      </c>
      <c r="P7" s="211">
        <f t="shared" si="5"/>
        <v>1662</v>
      </c>
      <c r="Q7" s="256">
        <f aca="true" t="shared" si="6" ref="Q7:Q40">SUM(G7:P7)</f>
        <v>15029</v>
      </c>
      <c r="R7" s="211">
        <f aca="true" t="shared" si="7" ref="R7:Y7">R8+R9</f>
        <v>1482</v>
      </c>
      <c r="S7" s="211">
        <f t="shared" si="7"/>
        <v>1615</v>
      </c>
      <c r="T7" s="211">
        <f t="shared" si="7"/>
        <v>1431</v>
      </c>
      <c r="U7" s="211">
        <f t="shared" si="7"/>
        <v>871</v>
      </c>
      <c r="V7" s="211">
        <f t="shared" si="7"/>
        <v>468</v>
      </c>
      <c r="W7" s="211">
        <f t="shared" si="7"/>
        <v>188</v>
      </c>
      <c r="X7" s="211">
        <f t="shared" si="7"/>
        <v>41</v>
      </c>
      <c r="Y7" s="211">
        <f t="shared" si="7"/>
        <v>1</v>
      </c>
      <c r="Z7" s="258">
        <f aca="true" t="shared" si="8" ref="Z7:Z51">SUM(R7:Y7)</f>
        <v>6097</v>
      </c>
      <c r="AA7" s="209"/>
    </row>
    <row r="8" spans="1:27" s="210" customFormat="1" ht="14.25" customHeight="1">
      <c r="A8" s="220" t="s">
        <v>438</v>
      </c>
      <c r="B8" s="263">
        <f t="shared" si="2"/>
        <v>11657</v>
      </c>
      <c r="C8" s="213">
        <v>479</v>
      </c>
      <c r="D8" s="213">
        <v>528</v>
      </c>
      <c r="E8" s="213">
        <v>604</v>
      </c>
      <c r="F8" s="263">
        <f t="shared" si="4"/>
        <v>1611</v>
      </c>
      <c r="G8" s="213">
        <v>623</v>
      </c>
      <c r="H8" s="213">
        <v>482</v>
      </c>
      <c r="I8" s="213">
        <v>670</v>
      </c>
      <c r="J8" s="213">
        <v>813</v>
      </c>
      <c r="K8" s="213">
        <v>749</v>
      </c>
      <c r="L8" s="225">
        <v>687</v>
      </c>
      <c r="M8" s="226">
        <v>790</v>
      </c>
      <c r="N8" s="213">
        <v>858</v>
      </c>
      <c r="O8" s="213">
        <v>998</v>
      </c>
      <c r="P8" s="213">
        <v>823</v>
      </c>
      <c r="Q8" s="263">
        <f t="shared" si="6"/>
        <v>7493</v>
      </c>
      <c r="R8" s="213">
        <v>678</v>
      </c>
      <c r="S8" s="213">
        <v>702</v>
      </c>
      <c r="T8" s="213">
        <v>632</v>
      </c>
      <c r="U8" s="213">
        <v>325</v>
      </c>
      <c r="V8" s="213">
        <v>152</v>
      </c>
      <c r="W8" s="213">
        <v>58</v>
      </c>
      <c r="X8" s="213">
        <v>6</v>
      </c>
      <c r="Y8" s="213">
        <v>0</v>
      </c>
      <c r="Z8" s="269">
        <f t="shared" si="8"/>
        <v>2553</v>
      </c>
      <c r="AA8" s="209"/>
    </row>
    <row r="9" spans="1:27" s="210" customFormat="1" ht="14.25" customHeight="1">
      <c r="A9" s="221" t="s">
        <v>439</v>
      </c>
      <c r="B9" s="266">
        <f t="shared" si="2"/>
        <v>12659</v>
      </c>
      <c r="C9" s="214">
        <v>508</v>
      </c>
      <c r="D9" s="214">
        <v>531</v>
      </c>
      <c r="E9" s="214">
        <v>540</v>
      </c>
      <c r="F9" s="266">
        <f t="shared" si="4"/>
        <v>1579</v>
      </c>
      <c r="G9" s="214">
        <v>598</v>
      </c>
      <c r="H9" s="214">
        <v>562</v>
      </c>
      <c r="I9" s="214">
        <v>704</v>
      </c>
      <c r="J9" s="214">
        <v>856</v>
      </c>
      <c r="K9" s="214">
        <v>681</v>
      </c>
      <c r="L9" s="227">
        <v>754</v>
      </c>
      <c r="M9" s="228">
        <v>725</v>
      </c>
      <c r="N9" s="214">
        <v>852</v>
      </c>
      <c r="O9" s="214">
        <v>965</v>
      </c>
      <c r="P9" s="214">
        <v>839</v>
      </c>
      <c r="Q9" s="266">
        <f t="shared" si="6"/>
        <v>7536</v>
      </c>
      <c r="R9" s="214">
        <v>804</v>
      </c>
      <c r="S9" s="214">
        <v>913</v>
      </c>
      <c r="T9" s="214">
        <v>799</v>
      </c>
      <c r="U9" s="214">
        <v>546</v>
      </c>
      <c r="V9" s="214">
        <v>316</v>
      </c>
      <c r="W9" s="214">
        <v>130</v>
      </c>
      <c r="X9" s="214">
        <v>35</v>
      </c>
      <c r="Y9" s="214">
        <v>1</v>
      </c>
      <c r="Z9" s="270">
        <f t="shared" si="8"/>
        <v>3544</v>
      </c>
      <c r="AA9" s="209"/>
    </row>
    <row r="10" spans="1:27" s="210" customFormat="1" ht="14.25" customHeight="1">
      <c r="A10" s="220" t="s">
        <v>441</v>
      </c>
      <c r="B10" s="263">
        <f t="shared" si="2"/>
        <v>14321</v>
      </c>
      <c r="C10" s="212">
        <f>C11+C12</f>
        <v>650</v>
      </c>
      <c r="D10" s="212">
        <f>D11+D12</f>
        <v>739</v>
      </c>
      <c r="E10" s="212">
        <f>E11+E12</f>
        <v>790</v>
      </c>
      <c r="F10" s="263">
        <f t="shared" si="4"/>
        <v>2179</v>
      </c>
      <c r="G10" s="212">
        <f aca="true" t="shared" si="9" ref="G10:P10">G11+G12</f>
        <v>796</v>
      </c>
      <c r="H10" s="212">
        <f t="shared" si="9"/>
        <v>689</v>
      </c>
      <c r="I10" s="212">
        <f t="shared" si="9"/>
        <v>894</v>
      </c>
      <c r="J10" s="212">
        <f t="shared" si="9"/>
        <v>1067</v>
      </c>
      <c r="K10" s="212">
        <f t="shared" si="9"/>
        <v>986</v>
      </c>
      <c r="L10" s="229">
        <f t="shared" si="9"/>
        <v>947</v>
      </c>
      <c r="M10" s="230">
        <f t="shared" si="9"/>
        <v>1005</v>
      </c>
      <c r="N10" s="212">
        <f t="shared" si="9"/>
        <v>1141</v>
      </c>
      <c r="O10" s="212">
        <f t="shared" si="9"/>
        <v>1144</v>
      </c>
      <c r="P10" s="212">
        <f t="shared" si="9"/>
        <v>839</v>
      </c>
      <c r="Q10" s="263">
        <f t="shared" si="6"/>
        <v>9508</v>
      </c>
      <c r="R10" s="212">
        <f aca="true" t="shared" si="10" ref="R10:Y10">R11+R12</f>
        <v>714</v>
      </c>
      <c r="S10" s="212">
        <f t="shared" si="10"/>
        <v>677</v>
      </c>
      <c r="T10" s="212">
        <f t="shared" si="10"/>
        <v>596</v>
      </c>
      <c r="U10" s="212">
        <f t="shared" si="10"/>
        <v>385</v>
      </c>
      <c r="V10" s="212">
        <f t="shared" si="10"/>
        <v>162</v>
      </c>
      <c r="W10" s="212">
        <f t="shared" si="10"/>
        <v>82</v>
      </c>
      <c r="X10" s="212">
        <f t="shared" si="10"/>
        <v>16</v>
      </c>
      <c r="Y10" s="212">
        <f t="shared" si="10"/>
        <v>2</v>
      </c>
      <c r="Z10" s="269">
        <f t="shared" si="8"/>
        <v>2634</v>
      </c>
      <c r="AA10" s="209"/>
    </row>
    <row r="11" spans="1:27" s="210" customFormat="1" ht="14.25" customHeight="1">
      <c r="A11" s="220" t="s">
        <v>438</v>
      </c>
      <c r="B11" s="263">
        <f t="shared" si="2"/>
        <v>7184</v>
      </c>
      <c r="C11" s="213">
        <v>336</v>
      </c>
      <c r="D11" s="213">
        <v>386</v>
      </c>
      <c r="E11" s="213">
        <v>403</v>
      </c>
      <c r="F11" s="263">
        <f t="shared" si="4"/>
        <v>1125</v>
      </c>
      <c r="G11" s="213">
        <v>411</v>
      </c>
      <c r="H11" s="213">
        <v>358</v>
      </c>
      <c r="I11" s="213">
        <v>468</v>
      </c>
      <c r="J11" s="213">
        <v>571</v>
      </c>
      <c r="K11" s="213">
        <v>510</v>
      </c>
      <c r="L11" s="225">
        <v>482</v>
      </c>
      <c r="M11" s="226">
        <v>530</v>
      </c>
      <c r="N11" s="213">
        <v>596</v>
      </c>
      <c r="O11" s="213">
        <v>585</v>
      </c>
      <c r="P11" s="213">
        <v>439</v>
      </c>
      <c r="Q11" s="263">
        <f t="shared" si="6"/>
        <v>4950</v>
      </c>
      <c r="R11" s="213">
        <v>350</v>
      </c>
      <c r="S11" s="213">
        <v>308</v>
      </c>
      <c r="T11" s="213">
        <v>261</v>
      </c>
      <c r="U11" s="213">
        <v>127</v>
      </c>
      <c r="V11" s="213">
        <v>45</v>
      </c>
      <c r="W11" s="213">
        <v>13</v>
      </c>
      <c r="X11" s="213">
        <v>5</v>
      </c>
      <c r="Y11" s="213">
        <v>0</v>
      </c>
      <c r="Z11" s="269">
        <f t="shared" si="8"/>
        <v>1109</v>
      </c>
      <c r="AA11" s="209"/>
    </row>
    <row r="12" spans="1:27" s="210" customFormat="1" ht="14.25" customHeight="1">
      <c r="A12" s="220" t="s">
        <v>439</v>
      </c>
      <c r="B12" s="263">
        <f t="shared" si="2"/>
        <v>7137</v>
      </c>
      <c r="C12" s="213">
        <v>314</v>
      </c>
      <c r="D12" s="213">
        <v>353</v>
      </c>
      <c r="E12" s="213">
        <v>387</v>
      </c>
      <c r="F12" s="263">
        <f t="shared" si="4"/>
        <v>1054</v>
      </c>
      <c r="G12" s="213">
        <v>385</v>
      </c>
      <c r="H12" s="213">
        <v>331</v>
      </c>
      <c r="I12" s="213">
        <v>426</v>
      </c>
      <c r="J12" s="213">
        <v>496</v>
      </c>
      <c r="K12" s="213">
        <v>476</v>
      </c>
      <c r="L12" s="225">
        <v>465</v>
      </c>
      <c r="M12" s="226">
        <v>475</v>
      </c>
      <c r="N12" s="213">
        <v>545</v>
      </c>
      <c r="O12" s="213">
        <v>559</v>
      </c>
      <c r="P12" s="213">
        <v>400</v>
      </c>
      <c r="Q12" s="263">
        <f t="shared" si="6"/>
        <v>4558</v>
      </c>
      <c r="R12" s="213">
        <v>364</v>
      </c>
      <c r="S12" s="213">
        <v>369</v>
      </c>
      <c r="T12" s="213">
        <v>335</v>
      </c>
      <c r="U12" s="213">
        <v>258</v>
      </c>
      <c r="V12" s="213">
        <v>117</v>
      </c>
      <c r="W12" s="213">
        <v>69</v>
      </c>
      <c r="X12" s="213">
        <v>11</v>
      </c>
      <c r="Y12" s="213">
        <v>2</v>
      </c>
      <c r="Z12" s="269">
        <f t="shared" si="8"/>
        <v>1525</v>
      </c>
      <c r="AA12" s="209"/>
    </row>
    <row r="13" spans="1:27" s="210" customFormat="1" ht="14.25" customHeight="1">
      <c r="A13" s="219" t="s">
        <v>442</v>
      </c>
      <c r="B13" s="256">
        <f t="shared" si="2"/>
        <v>3497</v>
      </c>
      <c r="C13" s="211">
        <f>C14+C15</f>
        <v>80</v>
      </c>
      <c r="D13" s="211">
        <f>D14+D15</f>
        <v>121</v>
      </c>
      <c r="E13" s="211">
        <f>E14+E15</f>
        <v>172</v>
      </c>
      <c r="F13" s="256">
        <f t="shared" si="4"/>
        <v>373</v>
      </c>
      <c r="G13" s="211">
        <f aca="true" t="shared" si="11" ref="G13:P13">G14+G15</f>
        <v>219</v>
      </c>
      <c r="H13" s="211">
        <f t="shared" si="11"/>
        <v>169</v>
      </c>
      <c r="I13" s="211">
        <f t="shared" si="11"/>
        <v>182</v>
      </c>
      <c r="J13" s="211">
        <f t="shared" si="11"/>
        <v>174</v>
      </c>
      <c r="K13" s="211">
        <f t="shared" si="11"/>
        <v>134</v>
      </c>
      <c r="L13" s="223">
        <f t="shared" si="11"/>
        <v>207</v>
      </c>
      <c r="M13" s="224">
        <f t="shared" si="11"/>
        <v>245</v>
      </c>
      <c r="N13" s="211">
        <f t="shared" si="11"/>
        <v>302</v>
      </c>
      <c r="O13" s="211">
        <f t="shared" si="11"/>
        <v>309</v>
      </c>
      <c r="P13" s="211">
        <f t="shared" si="11"/>
        <v>212</v>
      </c>
      <c r="Q13" s="256">
        <f t="shared" si="6"/>
        <v>2153</v>
      </c>
      <c r="R13" s="211">
        <f aca="true" t="shared" si="12" ref="R13:Y13">R14+R15</f>
        <v>216</v>
      </c>
      <c r="S13" s="211">
        <f t="shared" si="12"/>
        <v>246</v>
      </c>
      <c r="T13" s="211">
        <f t="shared" si="12"/>
        <v>238</v>
      </c>
      <c r="U13" s="211">
        <f t="shared" si="12"/>
        <v>159</v>
      </c>
      <c r="V13" s="211">
        <f t="shared" si="12"/>
        <v>79</v>
      </c>
      <c r="W13" s="211">
        <f t="shared" si="12"/>
        <v>26</v>
      </c>
      <c r="X13" s="211">
        <f t="shared" si="12"/>
        <v>6</v>
      </c>
      <c r="Y13" s="211">
        <f t="shared" si="12"/>
        <v>1</v>
      </c>
      <c r="Z13" s="258">
        <f t="shared" si="8"/>
        <v>971</v>
      </c>
      <c r="AA13" s="209"/>
    </row>
    <row r="14" spans="1:27" s="210" customFormat="1" ht="14.25" customHeight="1">
      <c r="A14" s="220" t="s">
        <v>438</v>
      </c>
      <c r="B14" s="263">
        <f t="shared" si="2"/>
        <v>1732</v>
      </c>
      <c r="C14" s="213">
        <v>41</v>
      </c>
      <c r="D14" s="213">
        <v>68</v>
      </c>
      <c r="E14" s="213">
        <v>97</v>
      </c>
      <c r="F14" s="263">
        <f t="shared" si="4"/>
        <v>206</v>
      </c>
      <c r="G14" s="213">
        <v>113</v>
      </c>
      <c r="H14" s="213">
        <v>86</v>
      </c>
      <c r="I14" s="213">
        <v>95</v>
      </c>
      <c r="J14" s="213">
        <v>88</v>
      </c>
      <c r="K14" s="213">
        <v>74</v>
      </c>
      <c r="L14" s="225">
        <v>102</v>
      </c>
      <c r="M14" s="226">
        <v>119</v>
      </c>
      <c r="N14" s="213">
        <v>164</v>
      </c>
      <c r="O14" s="213">
        <v>151</v>
      </c>
      <c r="P14" s="213">
        <v>120</v>
      </c>
      <c r="Q14" s="263">
        <f t="shared" si="6"/>
        <v>1112</v>
      </c>
      <c r="R14" s="213">
        <v>102</v>
      </c>
      <c r="S14" s="213">
        <v>125</v>
      </c>
      <c r="T14" s="213">
        <v>95</v>
      </c>
      <c r="U14" s="213">
        <v>62</v>
      </c>
      <c r="V14" s="213">
        <v>21</v>
      </c>
      <c r="W14" s="213">
        <v>6</v>
      </c>
      <c r="X14" s="213">
        <v>2</v>
      </c>
      <c r="Y14" s="213">
        <v>1</v>
      </c>
      <c r="Z14" s="269">
        <f t="shared" si="8"/>
        <v>414</v>
      </c>
      <c r="AA14" s="209"/>
    </row>
    <row r="15" spans="1:27" s="210" customFormat="1" ht="14.25" customHeight="1">
      <c r="A15" s="221" t="s">
        <v>439</v>
      </c>
      <c r="B15" s="266">
        <f t="shared" si="2"/>
        <v>1765</v>
      </c>
      <c r="C15" s="214">
        <v>39</v>
      </c>
      <c r="D15" s="214">
        <v>53</v>
      </c>
      <c r="E15" s="214">
        <v>75</v>
      </c>
      <c r="F15" s="266">
        <f t="shared" si="4"/>
        <v>167</v>
      </c>
      <c r="G15" s="214">
        <v>106</v>
      </c>
      <c r="H15" s="214">
        <v>83</v>
      </c>
      <c r="I15" s="214">
        <v>87</v>
      </c>
      <c r="J15" s="214">
        <v>86</v>
      </c>
      <c r="K15" s="214">
        <v>60</v>
      </c>
      <c r="L15" s="227">
        <v>105</v>
      </c>
      <c r="M15" s="228">
        <v>126</v>
      </c>
      <c r="N15" s="214">
        <v>138</v>
      </c>
      <c r="O15" s="214">
        <v>158</v>
      </c>
      <c r="P15" s="214">
        <v>92</v>
      </c>
      <c r="Q15" s="266">
        <f t="shared" si="6"/>
        <v>1041</v>
      </c>
      <c r="R15" s="214">
        <v>114</v>
      </c>
      <c r="S15" s="214">
        <v>121</v>
      </c>
      <c r="T15" s="214">
        <v>143</v>
      </c>
      <c r="U15" s="214">
        <v>97</v>
      </c>
      <c r="V15" s="214">
        <v>58</v>
      </c>
      <c r="W15" s="214">
        <v>20</v>
      </c>
      <c r="X15" s="214">
        <v>4</v>
      </c>
      <c r="Y15" s="214">
        <v>0</v>
      </c>
      <c r="Z15" s="270">
        <f t="shared" si="8"/>
        <v>557</v>
      </c>
      <c r="AA15" s="209"/>
    </row>
    <row r="16" spans="1:27" s="210" customFormat="1" ht="14.25" customHeight="1">
      <c r="A16" s="220" t="s">
        <v>443</v>
      </c>
      <c r="B16" s="263">
        <f t="shared" si="2"/>
        <v>11655</v>
      </c>
      <c r="C16" s="212">
        <f>C17+C18</f>
        <v>621</v>
      </c>
      <c r="D16" s="212">
        <f>D17+D18</f>
        <v>621</v>
      </c>
      <c r="E16" s="212">
        <f>E17+E18</f>
        <v>611</v>
      </c>
      <c r="F16" s="263">
        <f t="shared" si="4"/>
        <v>1853</v>
      </c>
      <c r="G16" s="212">
        <f aca="true" t="shared" si="13" ref="G16:P16">G17+G18</f>
        <v>648</v>
      </c>
      <c r="H16" s="212">
        <f t="shared" si="13"/>
        <v>619</v>
      </c>
      <c r="I16" s="212">
        <f t="shared" si="13"/>
        <v>725</v>
      </c>
      <c r="J16" s="212">
        <f t="shared" si="13"/>
        <v>904</v>
      </c>
      <c r="K16" s="212">
        <f t="shared" si="13"/>
        <v>827</v>
      </c>
      <c r="L16" s="229">
        <f t="shared" si="13"/>
        <v>710</v>
      </c>
      <c r="M16" s="230">
        <f t="shared" si="13"/>
        <v>701</v>
      </c>
      <c r="N16" s="212">
        <f t="shared" si="13"/>
        <v>843</v>
      </c>
      <c r="O16" s="212">
        <f t="shared" si="13"/>
        <v>855</v>
      </c>
      <c r="P16" s="212">
        <f t="shared" si="13"/>
        <v>736</v>
      </c>
      <c r="Q16" s="263">
        <f t="shared" si="6"/>
        <v>7568</v>
      </c>
      <c r="R16" s="212">
        <f aca="true" t="shared" si="14" ref="R16:Y16">R17+R18</f>
        <v>611</v>
      </c>
      <c r="S16" s="212">
        <f t="shared" si="14"/>
        <v>573</v>
      </c>
      <c r="T16" s="212">
        <f t="shared" si="14"/>
        <v>456</v>
      </c>
      <c r="U16" s="212">
        <f t="shared" si="14"/>
        <v>357</v>
      </c>
      <c r="V16" s="212">
        <f t="shared" si="14"/>
        <v>163</v>
      </c>
      <c r="W16" s="212">
        <f t="shared" si="14"/>
        <v>56</v>
      </c>
      <c r="X16" s="212">
        <f t="shared" si="14"/>
        <v>11</v>
      </c>
      <c r="Y16" s="211">
        <f t="shared" si="14"/>
        <v>7</v>
      </c>
      <c r="Z16" s="269">
        <f t="shared" si="8"/>
        <v>2234</v>
      </c>
      <c r="AA16" s="209"/>
    </row>
    <row r="17" spans="1:27" s="210" customFormat="1" ht="14.25" customHeight="1">
      <c r="A17" s="220" t="s">
        <v>438</v>
      </c>
      <c r="B17" s="263">
        <f t="shared" si="2"/>
        <v>5720</v>
      </c>
      <c r="C17" s="213">
        <v>298</v>
      </c>
      <c r="D17" s="213">
        <v>331</v>
      </c>
      <c r="E17" s="213">
        <v>319</v>
      </c>
      <c r="F17" s="263">
        <f t="shared" si="4"/>
        <v>948</v>
      </c>
      <c r="G17" s="213">
        <v>328</v>
      </c>
      <c r="H17" s="213">
        <v>326</v>
      </c>
      <c r="I17" s="213">
        <v>380</v>
      </c>
      <c r="J17" s="213">
        <v>450</v>
      </c>
      <c r="K17" s="213">
        <v>408</v>
      </c>
      <c r="L17" s="225">
        <v>363</v>
      </c>
      <c r="M17" s="226">
        <v>356</v>
      </c>
      <c r="N17" s="213">
        <v>399</v>
      </c>
      <c r="O17" s="213">
        <v>433</v>
      </c>
      <c r="P17" s="213">
        <v>371</v>
      </c>
      <c r="Q17" s="263">
        <f t="shared" si="6"/>
        <v>3814</v>
      </c>
      <c r="R17" s="213">
        <v>298</v>
      </c>
      <c r="S17" s="213">
        <v>270</v>
      </c>
      <c r="T17" s="213">
        <v>186</v>
      </c>
      <c r="U17" s="213">
        <v>135</v>
      </c>
      <c r="V17" s="213">
        <v>52</v>
      </c>
      <c r="W17" s="213">
        <v>12</v>
      </c>
      <c r="X17" s="213">
        <v>4</v>
      </c>
      <c r="Y17" s="213">
        <v>1</v>
      </c>
      <c r="Z17" s="269">
        <f t="shared" si="8"/>
        <v>958</v>
      </c>
      <c r="AA17" s="209"/>
    </row>
    <row r="18" spans="1:27" s="210" customFormat="1" ht="14.25" customHeight="1">
      <c r="A18" s="220" t="s">
        <v>439</v>
      </c>
      <c r="B18" s="263">
        <f t="shared" si="2"/>
        <v>5935</v>
      </c>
      <c r="C18" s="213">
        <v>323</v>
      </c>
      <c r="D18" s="213">
        <v>290</v>
      </c>
      <c r="E18" s="213">
        <v>292</v>
      </c>
      <c r="F18" s="263">
        <f t="shared" si="4"/>
        <v>905</v>
      </c>
      <c r="G18" s="213">
        <v>320</v>
      </c>
      <c r="H18" s="213">
        <v>293</v>
      </c>
      <c r="I18" s="213">
        <v>345</v>
      </c>
      <c r="J18" s="213">
        <v>454</v>
      </c>
      <c r="K18" s="213">
        <v>419</v>
      </c>
      <c r="L18" s="225">
        <v>347</v>
      </c>
      <c r="M18" s="226">
        <v>345</v>
      </c>
      <c r="N18" s="213">
        <v>444</v>
      </c>
      <c r="O18" s="213">
        <v>422</v>
      </c>
      <c r="P18" s="213">
        <v>365</v>
      </c>
      <c r="Q18" s="263">
        <f t="shared" si="6"/>
        <v>3754</v>
      </c>
      <c r="R18" s="213">
        <v>313</v>
      </c>
      <c r="S18" s="213">
        <v>303</v>
      </c>
      <c r="T18" s="213">
        <v>270</v>
      </c>
      <c r="U18" s="213">
        <v>222</v>
      </c>
      <c r="V18" s="213">
        <v>111</v>
      </c>
      <c r="W18" s="213">
        <v>44</v>
      </c>
      <c r="X18" s="213">
        <v>7</v>
      </c>
      <c r="Y18" s="213">
        <v>6</v>
      </c>
      <c r="Z18" s="269">
        <f t="shared" si="8"/>
        <v>1276</v>
      </c>
      <c r="AA18" s="209"/>
    </row>
    <row r="19" spans="1:27" s="210" customFormat="1" ht="14.25" customHeight="1">
      <c r="A19" s="219" t="s">
        <v>459</v>
      </c>
      <c r="B19" s="256">
        <f>F19+Q19+Z19</f>
        <v>2145</v>
      </c>
      <c r="C19" s="211">
        <f>C20+C21</f>
        <v>58</v>
      </c>
      <c r="D19" s="211">
        <f>D20+D21</f>
        <v>91</v>
      </c>
      <c r="E19" s="211">
        <f>E20+E21</f>
        <v>125</v>
      </c>
      <c r="F19" s="256">
        <f>SUM(C19:E19)</f>
        <v>274</v>
      </c>
      <c r="G19" s="211">
        <f aca="true" t="shared" si="15" ref="G19:P19">G20+G21</f>
        <v>119</v>
      </c>
      <c r="H19" s="211">
        <f t="shared" si="15"/>
        <v>90</v>
      </c>
      <c r="I19" s="211">
        <f t="shared" si="15"/>
        <v>114</v>
      </c>
      <c r="J19" s="211">
        <f t="shared" si="15"/>
        <v>86</v>
      </c>
      <c r="K19" s="211">
        <f t="shared" si="15"/>
        <v>119</v>
      </c>
      <c r="L19" s="223">
        <f t="shared" si="15"/>
        <v>152</v>
      </c>
      <c r="M19" s="224">
        <f t="shared" si="15"/>
        <v>156</v>
      </c>
      <c r="N19" s="211">
        <f t="shared" si="15"/>
        <v>174</v>
      </c>
      <c r="O19" s="211">
        <f t="shared" si="15"/>
        <v>167</v>
      </c>
      <c r="P19" s="211">
        <f t="shared" si="15"/>
        <v>133</v>
      </c>
      <c r="Q19" s="256">
        <f>SUM(G19:P19)</f>
        <v>1310</v>
      </c>
      <c r="R19" s="211">
        <f aca="true" t="shared" si="16" ref="R19:Y19">R20+R21</f>
        <v>149</v>
      </c>
      <c r="S19" s="211">
        <f t="shared" si="16"/>
        <v>125</v>
      </c>
      <c r="T19" s="211">
        <f t="shared" si="16"/>
        <v>139</v>
      </c>
      <c r="U19" s="211">
        <f t="shared" si="16"/>
        <v>80</v>
      </c>
      <c r="V19" s="211">
        <f t="shared" si="16"/>
        <v>41</v>
      </c>
      <c r="W19" s="211">
        <f t="shared" si="16"/>
        <v>17</v>
      </c>
      <c r="X19" s="211">
        <f t="shared" si="16"/>
        <v>9</v>
      </c>
      <c r="Y19" s="211">
        <f t="shared" si="16"/>
        <v>1</v>
      </c>
      <c r="Z19" s="258">
        <f>SUM(R19:Y19)</f>
        <v>561</v>
      </c>
      <c r="AA19" s="209"/>
    </row>
    <row r="20" spans="1:27" s="210" customFormat="1" ht="14.25" customHeight="1">
      <c r="A20" s="220" t="s">
        <v>438</v>
      </c>
      <c r="B20" s="263">
        <f>F20+Q20+Z20</f>
        <v>1036</v>
      </c>
      <c r="C20" s="213">
        <v>30</v>
      </c>
      <c r="D20" s="213">
        <v>43</v>
      </c>
      <c r="E20" s="213">
        <v>60</v>
      </c>
      <c r="F20" s="263">
        <f>SUM(C20:E20)</f>
        <v>133</v>
      </c>
      <c r="G20" s="213">
        <v>67</v>
      </c>
      <c r="H20" s="213">
        <v>38</v>
      </c>
      <c r="I20" s="213">
        <v>58</v>
      </c>
      <c r="J20" s="213">
        <v>38</v>
      </c>
      <c r="K20" s="213">
        <v>62</v>
      </c>
      <c r="L20" s="225">
        <v>79</v>
      </c>
      <c r="M20" s="226">
        <v>79</v>
      </c>
      <c r="N20" s="213">
        <v>94</v>
      </c>
      <c r="O20" s="213">
        <v>92</v>
      </c>
      <c r="P20" s="213">
        <v>65</v>
      </c>
      <c r="Q20" s="263">
        <f>SUM(G20:P20)</f>
        <v>672</v>
      </c>
      <c r="R20" s="213">
        <v>66</v>
      </c>
      <c r="S20" s="213">
        <v>62</v>
      </c>
      <c r="T20" s="213">
        <v>55</v>
      </c>
      <c r="U20" s="213">
        <v>28</v>
      </c>
      <c r="V20" s="213">
        <v>10</v>
      </c>
      <c r="W20" s="213">
        <v>7</v>
      </c>
      <c r="X20" s="213">
        <v>3</v>
      </c>
      <c r="Y20" s="213">
        <v>0</v>
      </c>
      <c r="Z20" s="269">
        <f>SUM(R20:Y20)</f>
        <v>231</v>
      </c>
      <c r="AA20" s="209"/>
    </row>
    <row r="21" spans="1:27" s="210" customFormat="1" ht="14.25" customHeight="1">
      <c r="A21" s="221" t="s">
        <v>439</v>
      </c>
      <c r="B21" s="266">
        <f>F21+Q21+Z21</f>
        <v>1109</v>
      </c>
      <c r="C21" s="214">
        <v>28</v>
      </c>
      <c r="D21" s="214">
        <v>48</v>
      </c>
      <c r="E21" s="214">
        <v>65</v>
      </c>
      <c r="F21" s="266">
        <f>SUM(C21:E21)</f>
        <v>141</v>
      </c>
      <c r="G21" s="214">
        <v>52</v>
      </c>
      <c r="H21" s="214">
        <v>52</v>
      </c>
      <c r="I21" s="214">
        <v>56</v>
      </c>
      <c r="J21" s="214">
        <v>48</v>
      </c>
      <c r="K21" s="214">
        <v>57</v>
      </c>
      <c r="L21" s="227">
        <v>73</v>
      </c>
      <c r="M21" s="228">
        <v>77</v>
      </c>
      <c r="N21" s="214">
        <v>80</v>
      </c>
      <c r="O21" s="214">
        <v>75</v>
      </c>
      <c r="P21" s="214">
        <v>68</v>
      </c>
      <c r="Q21" s="266">
        <f>SUM(G21:P21)</f>
        <v>638</v>
      </c>
      <c r="R21" s="214">
        <v>83</v>
      </c>
      <c r="S21" s="214">
        <v>63</v>
      </c>
      <c r="T21" s="214">
        <v>84</v>
      </c>
      <c r="U21" s="214">
        <v>52</v>
      </c>
      <c r="V21" s="214">
        <v>31</v>
      </c>
      <c r="W21" s="214">
        <v>10</v>
      </c>
      <c r="X21" s="214">
        <v>6</v>
      </c>
      <c r="Y21" s="214">
        <v>1</v>
      </c>
      <c r="Z21" s="270">
        <f>SUM(R21:Y21)</f>
        <v>330</v>
      </c>
      <c r="AA21" s="209"/>
    </row>
    <row r="22" spans="1:27" s="210" customFormat="1" ht="14.25" customHeight="1">
      <c r="A22" s="220" t="s">
        <v>445</v>
      </c>
      <c r="B22" s="263">
        <f t="shared" si="2"/>
        <v>1187</v>
      </c>
      <c r="C22" s="212">
        <f>C23+C24</f>
        <v>23</v>
      </c>
      <c r="D22" s="212">
        <f>D23+D24</f>
        <v>28</v>
      </c>
      <c r="E22" s="212">
        <f>E23+E24</f>
        <v>40</v>
      </c>
      <c r="F22" s="263">
        <f t="shared" si="4"/>
        <v>91</v>
      </c>
      <c r="G22" s="212">
        <f aca="true" t="shared" si="17" ref="G22:P22">G23+G24</f>
        <v>73</v>
      </c>
      <c r="H22" s="212">
        <f t="shared" si="17"/>
        <v>53</v>
      </c>
      <c r="I22" s="212">
        <f t="shared" si="17"/>
        <v>39</v>
      </c>
      <c r="J22" s="212">
        <f t="shared" si="17"/>
        <v>48</v>
      </c>
      <c r="K22" s="212">
        <f t="shared" si="17"/>
        <v>26</v>
      </c>
      <c r="L22" s="229">
        <f t="shared" si="17"/>
        <v>51</v>
      </c>
      <c r="M22" s="230">
        <f t="shared" si="17"/>
        <v>83</v>
      </c>
      <c r="N22" s="212">
        <f t="shared" si="17"/>
        <v>104</v>
      </c>
      <c r="O22" s="212">
        <f t="shared" si="17"/>
        <v>110</v>
      </c>
      <c r="P22" s="212">
        <f t="shared" si="17"/>
        <v>80</v>
      </c>
      <c r="Q22" s="263">
        <f t="shared" si="6"/>
        <v>667</v>
      </c>
      <c r="R22" s="212">
        <f aca="true" t="shared" si="18" ref="R22:Y22">R23+R24</f>
        <v>102</v>
      </c>
      <c r="S22" s="212">
        <f t="shared" si="18"/>
        <v>95</v>
      </c>
      <c r="T22" s="212">
        <f t="shared" si="18"/>
        <v>106</v>
      </c>
      <c r="U22" s="212">
        <f t="shared" si="18"/>
        <v>76</v>
      </c>
      <c r="V22" s="212">
        <f t="shared" si="18"/>
        <v>36</v>
      </c>
      <c r="W22" s="212">
        <f t="shared" si="18"/>
        <v>11</v>
      </c>
      <c r="X22" s="212">
        <f t="shared" si="18"/>
        <v>3</v>
      </c>
      <c r="Y22" s="212">
        <f t="shared" si="18"/>
        <v>0</v>
      </c>
      <c r="Z22" s="269">
        <f t="shared" si="8"/>
        <v>429</v>
      </c>
      <c r="AA22" s="209"/>
    </row>
    <row r="23" spans="1:27" s="210" customFormat="1" ht="14.25" customHeight="1">
      <c r="A23" s="220" t="s">
        <v>438</v>
      </c>
      <c r="B23" s="263">
        <f t="shared" si="2"/>
        <v>559</v>
      </c>
      <c r="C23" s="213">
        <v>11</v>
      </c>
      <c r="D23" s="213">
        <v>10</v>
      </c>
      <c r="E23" s="213">
        <v>17</v>
      </c>
      <c r="F23" s="263">
        <f t="shared" si="4"/>
        <v>38</v>
      </c>
      <c r="G23" s="213">
        <v>39</v>
      </c>
      <c r="H23" s="213">
        <v>22</v>
      </c>
      <c r="I23" s="213">
        <v>17</v>
      </c>
      <c r="J23" s="213">
        <v>28</v>
      </c>
      <c r="K23" s="213">
        <v>10</v>
      </c>
      <c r="L23" s="225">
        <v>28</v>
      </c>
      <c r="M23" s="226">
        <v>35</v>
      </c>
      <c r="N23" s="213">
        <v>56</v>
      </c>
      <c r="O23" s="213">
        <v>59</v>
      </c>
      <c r="P23" s="213">
        <v>37</v>
      </c>
      <c r="Q23" s="263">
        <f t="shared" si="6"/>
        <v>331</v>
      </c>
      <c r="R23" s="213">
        <v>49</v>
      </c>
      <c r="S23" s="213">
        <v>47</v>
      </c>
      <c r="T23" s="213">
        <v>45</v>
      </c>
      <c r="U23" s="213">
        <v>32</v>
      </c>
      <c r="V23" s="213">
        <v>10</v>
      </c>
      <c r="W23" s="213">
        <v>5</v>
      </c>
      <c r="X23" s="213">
        <v>2</v>
      </c>
      <c r="Y23" s="213">
        <v>0</v>
      </c>
      <c r="Z23" s="269">
        <f t="shared" si="8"/>
        <v>190</v>
      </c>
      <c r="AA23" s="209"/>
    </row>
    <row r="24" spans="1:27" s="210" customFormat="1" ht="14.25" customHeight="1">
      <c r="A24" s="220" t="s">
        <v>439</v>
      </c>
      <c r="B24" s="263">
        <f t="shared" si="2"/>
        <v>628</v>
      </c>
      <c r="C24" s="213">
        <v>12</v>
      </c>
      <c r="D24" s="213">
        <v>18</v>
      </c>
      <c r="E24" s="213">
        <v>23</v>
      </c>
      <c r="F24" s="263">
        <f t="shared" si="4"/>
        <v>53</v>
      </c>
      <c r="G24" s="213">
        <v>34</v>
      </c>
      <c r="H24" s="213">
        <v>31</v>
      </c>
      <c r="I24" s="213">
        <v>22</v>
      </c>
      <c r="J24" s="213">
        <v>20</v>
      </c>
      <c r="K24" s="213">
        <v>16</v>
      </c>
      <c r="L24" s="225">
        <v>23</v>
      </c>
      <c r="M24" s="226">
        <v>48</v>
      </c>
      <c r="N24" s="213">
        <v>48</v>
      </c>
      <c r="O24" s="213">
        <v>51</v>
      </c>
      <c r="P24" s="213">
        <v>43</v>
      </c>
      <c r="Q24" s="263">
        <f t="shared" si="6"/>
        <v>336</v>
      </c>
      <c r="R24" s="213">
        <v>53</v>
      </c>
      <c r="S24" s="213">
        <v>48</v>
      </c>
      <c r="T24" s="213">
        <v>61</v>
      </c>
      <c r="U24" s="213">
        <v>44</v>
      </c>
      <c r="V24" s="213">
        <v>26</v>
      </c>
      <c r="W24" s="213">
        <v>6</v>
      </c>
      <c r="X24" s="213">
        <v>1</v>
      </c>
      <c r="Y24" s="213">
        <v>0</v>
      </c>
      <c r="Z24" s="269">
        <f t="shared" si="8"/>
        <v>239</v>
      </c>
      <c r="AA24" s="209"/>
    </row>
    <row r="25" spans="1:27" s="210" customFormat="1" ht="14.25" customHeight="1">
      <c r="A25" s="219" t="s">
        <v>446</v>
      </c>
      <c r="B25" s="256">
        <f t="shared" si="2"/>
        <v>2393</v>
      </c>
      <c r="C25" s="211">
        <f>C26+C27</f>
        <v>61</v>
      </c>
      <c r="D25" s="211">
        <f>D26+D27</f>
        <v>82</v>
      </c>
      <c r="E25" s="211">
        <f>E26+E27</f>
        <v>105</v>
      </c>
      <c r="F25" s="256">
        <f t="shared" si="4"/>
        <v>248</v>
      </c>
      <c r="G25" s="211">
        <f aca="true" t="shared" si="19" ref="G25:P25">G26+G27</f>
        <v>139</v>
      </c>
      <c r="H25" s="211">
        <f t="shared" si="19"/>
        <v>106</v>
      </c>
      <c r="I25" s="211">
        <f t="shared" si="19"/>
        <v>119</v>
      </c>
      <c r="J25" s="211">
        <f t="shared" si="19"/>
        <v>116</v>
      </c>
      <c r="K25" s="211">
        <f t="shared" si="19"/>
        <v>109</v>
      </c>
      <c r="L25" s="223">
        <f t="shared" si="19"/>
        <v>122</v>
      </c>
      <c r="M25" s="224">
        <f t="shared" si="19"/>
        <v>180</v>
      </c>
      <c r="N25" s="211">
        <f t="shared" si="19"/>
        <v>223</v>
      </c>
      <c r="O25" s="211">
        <f t="shared" si="19"/>
        <v>239</v>
      </c>
      <c r="P25" s="211">
        <f t="shared" si="19"/>
        <v>125</v>
      </c>
      <c r="Q25" s="256">
        <f t="shared" si="6"/>
        <v>1478</v>
      </c>
      <c r="R25" s="211">
        <f aca="true" t="shared" si="20" ref="R25:Y25">R26+R27</f>
        <v>156</v>
      </c>
      <c r="S25" s="211">
        <f t="shared" si="20"/>
        <v>135</v>
      </c>
      <c r="T25" s="211">
        <f t="shared" si="20"/>
        <v>178</v>
      </c>
      <c r="U25" s="211">
        <f t="shared" si="20"/>
        <v>130</v>
      </c>
      <c r="V25" s="211">
        <f t="shared" si="20"/>
        <v>44</v>
      </c>
      <c r="W25" s="211">
        <f t="shared" si="20"/>
        <v>24</v>
      </c>
      <c r="X25" s="211">
        <f t="shared" si="20"/>
        <v>0</v>
      </c>
      <c r="Y25" s="211">
        <f t="shared" si="20"/>
        <v>0</v>
      </c>
      <c r="Z25" s="258">
        <f t="shared" si="8"/>
        <v>667</v>
      </c>
      <c r="AA25" s="209"/>
    </row>
    <row r="26" spans="1:27" s="210" customFormat="1" ht="14.25" customHeight="1">
      <c r="A26" s="220" t="s">
        <v>438</v>
      </c>
      <c r="B26" s="263">
        <f t="shared" si="2"/>
        <v>1174</v>
      </c>
      <c r="C26" s="213">
        <v>34</v>
      </c>
      <c r="D26" s="213">
        <v>39</v>
      </c>
      <c r="E26" s="213">
        <v>59</v>
      </c>
      <c r="F26" s="263">
        <f t="shared" si="4"/>
        <v>132</v>
      </c>
      <c r="G26" s="213">
        <v>66</v>
      </c>
      <c r="H26" s="213">
        <v>63</v>
      </c>
      <c r="I26" s="213">
        <v>58</v>
      </c>
      <c r="J26" s="213">
        <v>60</v>
      </c>
      <c r="K26" s="213">
        <v>55</v>
      </c>
      <c r="L26" s="225">
        <v>64</v>
      </c>
      <c r="M26" s="226">
        <v>95</v>
      </c>
      <c r="N26" s="213">
        <v>118</v>
      </c>
      <c r="O26" s="213">
        <v>124</v>
      </c>
      <c r="P26" s="213">
        <v>60</v>
      </c>
      <c r="Q26" s="263">
        <f t="shared" si="6"/>
        <v>763</v>
      </c>
      <c r="R26" s="213">
        <v>82</v>
      </c>
      <c r="S26" s="213">
        <v>55</v>
      </c>
      <c r="T26" s="213">
        <v>80</v>
      </c>
      <c r="U26" s="213">
        <v>44</v>
      </c>
      <c r="V26" s="213">
        <v>13</v>
      </c>
      <c r="W26" s="213">
        <v>5</v>
      </c>
      <c r="X26" s="213">
        <v>0</v>
      </c>
      <c r="Y26" s="213">
        <v>0</v>
      </c>
      <c r="Z26" s="269">
        <f t="shared" si="8"/>
        <v>279</v>
      </c>
      <c r="AA26" s="209"/>
    </row>
    <row r="27" spans="1:27" s="210" customFormat="1" ht="14.25" customHeight="1">
      <c r="A27" s="221" t="s">
        <v>439</v>
      </c>
      <c r="B27" s="266">
        <f t="shared" si="2"/>
        <v>1219</v>
      </c>
      <c r="C27" s="214">
        <v>27</v>
      </c>
      <c r="D27" s="214">
        <v>43</v>
      </c>
      <c r="E27" s="214">
        <v>46</v>
      </c>
      <c r="F27" s="266">
        <f t="shared" si="4"/>
        <v>116</v>
      </c>
      <c r="G27" s="214">
        <v>73</v>
      </c>
      <c r="H27" s="214">
        <v>43</v>
      </c>
      <c r="I27" s="214">
        <v>61</v>
      </c>
      <c r="J27" s="214">
        <v>56</v>
      </c>
      <c r="K27" s="214">
        <v>54</v>
      </c>
      <c r="L27" s="227">
        <v>58</v>
      </c>
      <c r="M27" s="228">
        <v>85</v>
      </c>
      <c r="N27" s="214">
        <v>105</v>
      </c>
      <c r="O27" s="214">
        <v>115</v>
      </c>
      <c r="P27" s="214">
        <v>65</v>
      </c>
      <c r="Q27" s="266">
        <f t="shared" si="6"/>
        <v>715</v>
      </c>
      <c r="R27" s="214">
        <v>74</v>
      </c>
      <c r="S27" s="214">
        <v>80</v>
      </c>
      <c r="T27" s="214">
        <v>98</v>
      </c>
      <c r="U27" s="214">
        <v>86</v>
      </c>
      <c r="V27" s="214">
        <v>31</v>
      </c>
      <c r="W27" s="214">
        <v>19</v>
      </c>
      <c r="X27" s="214">
        <v>0</v>
      </c>
      <c r="Y27" s="214">
        <v>0</v>
      </c>
      <c r="Z27" s="270">
        <f t="shared" si="8"/>
        <v>388</v>
      </c>
      <c r="AA27" s="209"/>
    </row>
    <row r="28" spans="1:27" s="210" customFormat="1" ht="14.25" customHeight="1">
      <c r="A28" s="219" t="s">
        <v>447</v>
      </c>
      <c r="B28" s="263">
        <f t="shared" si="2"/>
        <v>9608</v>
      </c>
      <c r="C28" s="212">
        <f>C29+C30</f>
        <v>451</v>
      </c>
      <c r="D28" s="212">
        <f>D29+D30</f>
        <v>540</v>
      </c>
      <c r="E28" s="212">
        <f>E29+E30</f>
        <v>537</v>
      </c>
      <c r="F28" s="263">
        <f t="shared" si="4"/>
        <v>1528</v>
      </c>
      <c r="G28" s="212">
        <f aca="true" t="shared" si="21" ref="G28:P28">G29+G30</f>
        <v>496</v>
      </c>
      <c r="H28" s="212">
        <f t="shared" si="21"/>
        <v>511</v>
      </c>
      <c r="I28" s="212">
        <f t="shared" si="21"/>
        <v>622</v>
      </c>
      <c r="J28" s="212">
        <f t="shared" si="21"/>
        <v>751</v>
      </c>
      <c r="K28" s="212">
        <f t="shared" si="21"/>
        <v>738</v>
      </c>
      <c r="L28" s="229">
        <f t="shared" si="21"/>
        <v>649</v>
      </c>
      <c r="M28" s="230">
        <f t="shared" si="21"/>
        <v>629</v>
      </c>
      <c r="N28" s="212">
        <f t="shared" si="21"/>
        <v>707</v>
      </c>
      <c r="O28" s="212">
        <f t="shared" si="21"/>
        <v>773</v>
      </c>
      <c r="P28" s="212">
        <f t="shared" si="21"/>
        <v>536</v>
      </c>
      <c r="Q28" s="263">
        <f t="shared" si="6"/>
        <v>6412</v>
      </c>
      <c r="R28" s="212">
        <f aca="true" t="shared" si="22" ref="R28:X28">R29+R30</f>
        <v>441</v>
      </c>
      <c r="S28" s="212">
        <f t="shared" si="22"/>
        <v>342</v>
      </c>
      <c r="T28" s="212">
        <f t="shared" si="22"/>
        <v>347</v>
      </c>
      <c r="U28" s="212">
        <f t="shared" si="22"/>
        <v>288</v>
      </c>
      <c r="V28" s="212">
        <f t="shared" si="22"/>
        <v>147</v>
      </c>
      <c r="W28" s="212">
        <f t="shared" si="22"/>
        <v>82</v>
      </c>
      <c r="X28" s="212">
        <f t="shared" si="22"/>
        <v>15</v>
      </c>
      <c r="Y28" s="212">
        <f>SUM(Y29:Y30)</f>
        <v>6</v>
      </c>
      <c r="Z28" s="269">
        <f t="shared" si="8"/>
        <v>1668</v>
      </c>
      <c r="AA28" s="209"/>
    </row>
    <row r="29" spans="1:27" s="210" customFormat="1" ht="14.25" customHeight="1">
      <c r="A29" s="220" t="s">
        <v>438</v>
      </c>
      <c r="B29" s="263">
        <f t="shared" si="2"/>
        <v>4751</v>
      </c>
      <c r="C29" s="213">
        <v>220</v>
      </c>
      <c r="D29" s="213">
        <v>277</v>
      </c>
      <c r="E29" s="213">
        <v>298</v>
      </c>
      <c r="F29" s="263">
        <f t="shared" si="4"/>
        <v>795</v>
      </c>
      <c r="G29" s="213">
        <v>229</v>
      </c>
      <c r="H29" s="213">
        <v>263</v>
      </c>
      <c r="I29" s="213">
        <v>310</v>
      </c>
      <c r="J29" s="213">
        <v>379</v>
      </c>
      <c r="K29" s="213">
        <v>386</v>
      </c>
      <c r="L29" s="225">
        <v>349</v>
      </c>
      <c r="M29" s="226">
        <v>331</v>
      </c>
      <c r="N29" s="213">
        <v>359</v>
      </c>
      <c r="O29" s="213">
        <v>401</v>
      </c>
      <c r="P29" s="213">
        <v>267</v>
      </c>
      <c r="Q29" s="263">
        <f t="shared" si="6"/>
        <v>3274</v>
      </c>
      <c r="R29" s="213">
        <v>231</v>
      </c>
      <c r="S29" s="213">
        <v>164</v>
      </c>
      <c r="T29" s="213">
        <v>137</v>
      </c>
      <c r="U29" s="213">
        <v>98</v>
      </c>
      <c r="V29" s="213">
        <v>35</v>
      </c>
      <c r="W29" s="213">
        <v>15</v>
      </c>
      <c r="X29" s="213">
        <v>2</v>
      </c>
      <c r="Y29" s="213">
        <v>0</v>
      </c>
      <c r="Z29" s="269">
        <f t="shared" si="8"/>
        <v>682</v>
      </c>
      <c r="AA29" s="209"/>
    </row>
    <row r="30" spans="1:27" s="210" customFormat="1" ht="14.25" customHeight="1">
      <c r="A30" s="220" t="s">
        <v>439</v>
      </c>
      <c r="B30" s="263">
        <f t="shared" si="2"/>
        <v>4857</v>
      </c>
      <c r="C30" s="213">
        <v>231</v>
      </c>
      <c r="D30" s="213">
        <v>263</v>
      </c>
      <c r="E30" s="213">
        <v>239</v>
      </c>
      <c r="F30" s="263">
        <f t="shared" si="4"/>
        <v>733</v>
      </c>
      <c r="G30" s="213">
        <v>267</v>
      </c>
      <c r="H30" s="213">
        <v>248</v>
      </c>
      <c r="I30" s="213">
        <v>312</v>
      </c>
      <c r="J30" s="213">
        <v>372</v>
      </c>
      <c r="K30" s="213">
        <v>352</v>
      </c>
      <c r="L30" s="225">
        <v>300</v>
      </c>
      <c r="M30" s="226">
        <v>298</v>
      </c>
      <c r="N30" s="213">
        <v>348</v>
      </c>
      <c r="O30" s="213">
        <v>372</v>
      </c>
      <c r="P30" s="213">
        <v>269</v>
      </c>
      <c r="Q30" s="263">
        <f t="shared" si="6"/>
        <v>3138</v>
      </c>
      <c r="R30" s="213">
        <v>210</v>
      </c>
      <c r="S30" s="213">
        <v>178</v>
      </c>
      <c r="T30" s="213">
        <v>210</v>
      </c>
      <c r="U30" s="213">
        <v>190</v>
      </c>
      <c r="V30" s="213">
        <v>112</v>
      </c>
      <c r="W30" s="213">
        <v>67</v>
      </c>
      <c r="X30" s="213">
        <v>13</v>
      </c>
      <c r="Y30" s="213">
        <v>6</v>
      </c>
      <c r="Z30" s="269">
        <f t="shared" si="8"/>
        <v>986</v>
      </c>
      <c r="AA30" s="209"/>
    </row>
    <row r="31" spans="1:27" s="210" customFormat="1" ht="14.25" customHeight="1">
      <c r="A31" s="219" t="s">
        <v>448</v>
      </c>
      <c r="B31" s="256">
        <f t="shared" si="2"/>
        <v>16287</v>
      </c>
      <c r="C31" s="211">
        <f>C32+C33</f>
        <v>986</v>
      </c>
      <c r="D31" s="211">
        <f>D32+D33</f>
        <v>1037</v>
      </c>
      <c r="E31" s="211">
        <f>E32+E33</f>
        <v>908</v>
      </c>
      <c r="F31" s="256">
        <f t="shared" si="4"/>
        <v>2931</v>
      </c>
      <c r="G31" s="211">
        <f aca="true" t="shared" si="23" ref="G31:P31">G32+G33</f>
        <v>851</v>
      </c>
      <c r="H31" s="211">
        <f t="shared" si="23"/>
        <v>858</v>
      </c>
      <c r="I31" s="211">
        <f t="shared" si="23"/>
        <v>1336</v>
      </c>
      <c r="J31" s="211">
        <f t="shared" si="23"/>
        <v>1718</v>
      </c>
      <c r="K31" s="211">
        <f t="shared" si="23"/>
        <v>1317</v>
      </c>
      <c r="L31" s="223">
        <f t="shared" si="23"/>
        <v>1030</v>
      </c>
      <c r="M31" s="224">
        <f t="shared" si="23"/>
        <v>1023</v>
      </c>
      <c r="N31" s="211">
        <f t="shared" si="23"/>
        <v>1159</v>
      </c>
      <c r="O31" s="211">
        <f t="shared" si="23"/>
        <v>1263</v>
      </c>
      <c r="P31" s="211">
        <f t="shared" si="23"/>
        <v>915</v>
      </c>
      <c r="Q31" s="256">
        <f t="shared" si="6"/>
        <v>11470</v>
      </c>
      <c r="R31" s="211">
        <f aca="true" t="shared" si="24" ref="R31:X31">R32+R33</f>
        <v>651</v>
      </c>
      <c r="S31" s="211">
        <f t="shared" si="24"/>
        <v>501</v>
      </c>
      <c r="T31" s="211">
        <f t="shared" si="24"/>
        <v>365</v>
      </c>
      <c r="U31" s="211">
        <f t="shared" si="24"/>
        <v>209</v>
      </c>
      <c r="V31" s="211">
        <f t="shared" si="24"/>
        <v>105</v>
      </c>
      <c r="W31" s="211">
        <f t="shared" si="24"/>
        <v>45</v>
      </c>
      <c r="X31" s="211">
        <f t="shared" si="24"/>
        <v>8</v>
      </c>
      <c r="Y31" s="211">
        <f>SUM(Y32:Y33)</f>
        <v>2</v>
      </c>
      <c r="Z31" s="258">
        <f t="shared" si="8"/>
        <v>1886</v>
      </c>
      <c r="AA31" s="209"/>
    </row>
    <row r="32" spans="1:27" s="210" customFormat="1" ht="14.25" customHeight="1">
      <c r="A32" s="220" t="s">
        <v>438</v>
      </c>
      <c r="B32" s="263">
        <f t="shared" si="2"/>
        <v>8099</v>
      </c>
      <c r="C32" s="213">
        <v>498</v>
      </c>
      <c r="D32" s="213">
        <v>525</v>
      </c>
      <c r="E32" s="213">
        <v>441</v>
      </c>
      <c r="F32" s="263">
        <f t="shared" si="4"/>
        <v>1464</v>
      </c>
      <c r="G32" s="213">
        <v>406</v>
      </c>
      <c r="H32" s="213">
        <v>416</v>
      </c>
      <c r="I32" s="213">
        <v>682</v>
      </c>
      <c r="J32" s="213">
        <v>870</v>
      </c>
      <c r="K32" s="213">
        <v>652</v>
      </c>
      <c r="L32" s="225">
        <v>531</v>
      </c>
      <c r="M32" s="226">
        <v>534</v>
      </c>
      <c r="N32" s="213">
        <v>562</v>
      </c>
      <c r="O32" s="213">
        <v>638</v>
      </c>
      <c r="P32" s="213">
        <v>483</v>
      </c>
      <c r="Q32" s="263">
        <f t="shared" si="6"/>
        <v>5774</v>
      </c>
      <c r="R32" s="213">
        <v>338</v>
      </c>
      <c r="S32" s="213">
        <v>235</v>
      </c>
      <c r="T32" s="213">
        <v>152</v>
      </c>
      <c r="U32" s="213">
        <v>83</v>
      </c>
      <c r="V32" s="213">
        <v>38</v>
      </c>
      <c r="W32" s="213">
        <v>11</v>
      </c>
      <c r="X32" s="213">
        <v>4</v>
      </c>
      <c r="Y32" s="213">
        <v>0</v>
      </c>
      <c r="Z32" s="269">
        <f t="shared" si="8"/>
        <v>861</v>
      </c>
      <c r="AA32" s="209"/>
    </row>
    <row r="33" spans="1:27" s="210" customFormat="1" ht="14.25" customHeight="1">
      <c r="A33" s="220" t="s">
        <v>439</v>
      </c>
      <c r="B33" s="263">
        <f t="shared" si="2"/>
        <v>8188</v>
      </c>
      <c r="C33" s="213">
        <v>488</v>
      </c>
      <c r="D33" s="213">
        <v>512</v>
      </c>
      <c r="E33" s="213">
        <v>467</v>
      </c>
      <c r="F33" s="263">
        <f t="shared" si="4"/>
        <v>1467</v>
      </c>
      <c r="G33" s="213">
        <v>445</v>
      </c>
      <c r="H33" s="213">
        <v>442</v>
      </c>
      <c r="I33" s="213">
        <v>654</v>
      </c>
      <c r="J33" s="213">
        <v>848</v>
      </c>
      <c r="K33" s="213">
        <v>665</v>
      </c>
      <c r="L33" s="225">
        <v>499</v>
      </c>
      <c r="M33" s="226">
        <v>489</v>
      </c>
      <c r="N33" s="213">
        <v>597</v>
      </c>
      <c r="O33" s="213">
        <v>625</v>
      </c>
      <c r="P33" s="213">
        <v>432</v>
      </c>
      <c r="Q33" s="263">
        <f t="shared" si="6"/>
        <v>5696</v>
      </c>
      <c r="R33" s="213">
        <v>313</v>
      </c>
      <c r="S33" s="213">
        <v>266</v>
      </c>
      <c r="T33" s="213">
        <v>213</v>
      </c>
      <c r="U33" s="213">
        <v>126</v>
      </c>
      <c r="V33" s="213">
        <v>67</v>
      </c>
      <c r="W33" s="213">
        <v>34</v>
      </c>
      <c r="X33" s="213">
        <v>4</v>
      </c>
      <c r="Y33" s="213">
        <v>2</v>
      </c>
      <c r="Z33" s="269">
        <f t="shared" si="8"/>
        <v>1025</v>
      </c>
      <c r="AA33" s="209"/>
    </row>
    <row r="34" spans="1:27" s="210" customFormat="1" ht="14.25" customHeight="1">
      <c r="A34" s="219" t="s">
        <v>449</v>
      </c>
      <c r="B34" s="256">
        <f t="shared" si="2"/>
        <v>3579</v>
      </c>
      <c r="C34" s="211">
        <f>C35+C36</f>
        <v>118</v>
      </c>
      <c r="D34" s="211">
        <f>D35+D36</f>
        <v>152</v>
      </c>
      <c r="E34" s="211">
        <f>E35+E36</f>
        <v>172</v>
      </c>
      <c r="F34" s="256">
        <f t="shared" si="4"/>
        <v>442</v>
      </c>
      <c r="G34" s="211">
        <f aca="true" t="shared" si="25" ref="G34:P34">G35+G36</f>
        <v>207</v>
      </c>
      <c r="H34" s="211">
        <f t="shared" si="25"/>
        <v>191</v>
      </c>
      <c r="I34" s="211">
        <f t="shared" si="25"/>
        <v>214</v>
      </c>
      <c r="J34" s="211">
        <f t="shared" si="25"/>
        <v>182</v>
      </c>
      <c r="K34" s="211">
        <f t="shared" si="25"/>
        <v>203</v>
      </c>
      <c r="L34" s="223">
        <f t="shared" si="25"/>
        <v>184</v>
      </c>
      <c r="M34" s="224">
        <f t="shared" si="25"/>
        <v>257</v>
      </c>
      <c r="N34" s="211">
        <f t="shared" si="25"/>
        <v>366</v>
      </c>
      <c r="O34" s="211">
        <f t="shared" si="25"/>
        <v>331</v>
      </c>
      <c r="P34" s="211">
        <f t="shared" si="25"/>
        <v>208</v>
      </c>
      <c r="Q34" s="256">
        <f t="shared" si="6"/>
        <v>2343</v>
      </c>
      <c r="R34" s="211">
        <f aca="true" t="shared" si="26" ref="R34:Y34">R35+R36</f>
        <v>194</v>
      </c>
      <c r="S34" s="211">
        <f t="shared" si="26"/>
        <v>187</v>
      </c>
      <c r="T34" s="211">
        <f t="shared" si="26"/>
        <v>200</v>
      </c>
      <c r="U34" s="211">
        <f t="shared" si="26"/>
        <v>130</v>
      </c>
      <c r="V34" s="211">
        <f t="shared" si="26"/>
        <v>64</v>
      </c>
      <c r="W34" s="211">
        <f t="shared" si="26"/>
        <v>17</v>
      </c>
      <c r="X34" s="211">
        <f t="shared" si="26"/>
        <v>2</v>
      </c>
      <c r="Y34" s="211">
        <f t="shared" si="26"/>
        <v>0</v>
      </c>
      <c r="Z34" s="258">
        <f t="shared" si="8"/>
        <v>794</v>
      </c>
      <c r="AA34" s="209"/>
    </row>
    <row r="35" spans="1:27" s="210" customFormat="1" ht="14.25" customHeight="1">
      <c r="A35" s="220" t="s">
        <v>438</v>
      </c>
      <c r="B35" s="263">
        <f t="shared" si="2"/>
        <v>1779</v>
      </c>
      <c r="C35" s="213">
        <v>61</v>
      </c>
      <c r="D35" s="213">
        <v>76</v>
      </c>
      <c r="E35" s="213">
        <v>90</v>
      </c>
      <c r="F35" s="263">
        <f t="shared" si="4"/>
        <v>227</v>
      </c>
      <c r="G35" s="213">
        <v>117</v>
      </c>
      <c r="H35" s="213">
        <v>90</v>
      </c>
      <c r="I35" s="213">
        <v>107</v>
      </c>
      <c r="J35" s="213">
        <v>101</v>
      </c>
      <c r="K35" s="213">
        <v>93</v>
      </c>
      <c r="L35" s="225">
        <v>97</v>
      </c>
      <c r="M35" s="226">
        <v>126</v>
      </c>
      <c r="N35" s="213">
        <v>183</v>
      </c>
      <c r="O35" s="213">
        <v>190</v>
      </c>
      <c r="P35" s="213">
        <v>104</v>
      </c>
      <c r="Q35" s="263">
        <f t="shared" si="6"/>
        <v>1208</v>
      </c>
      <c r="R35" s="213">
        <v>102</v>
      </c>
      <c r="S35" s="213">
        <v>91</v>
      </c>
      <c r="T35" s="213">
        <v>73</v>
      </c>
      <c r="U35" s="213">
        <v>49</v>
      </c>
      <c r="V35" s="213">
        <v>23</v>
      </c>
      <c r="W35" s="213">
        <v>6</v>
      </c>
      <c r="X35" s="213">
        <v>0</v>
      </c>
      <c r="Y35" s="213">
        <v>0</v>
      </c>
      <c r="Z35" s="269">
        <f t="shared" si="8"/>
        <v>344</v>
      </c>
      <c r="AA35" s="209"/>
    </row>
    <row r="36" spans="1:27" s="210" customFormat="1" ht="14.25" customHeight="1">
      <c r="A36" s="221" t="s">
        <v>439</v>
      </c>
      <c r="B36" s="266">
        <f t="shared" si="2"/>
        <v>1800</v>
      </c>
      <c r="C36" s="214">
        <v>57</v>
      </c>
      <c r="D36" s="214">
        <v>76</v>
      </c>
      <c r="E36" s="214">
        <v>82</v>
      </c>
      <c r="F36" s="266">
        <f t="shared" si="4"/>
        <v>215</v>
      </c>
      <c r="G36" s="214">
        <v>90</v>
      </c>
      <c r="H36" s="214">
        <v>101</v>
      </c>
      <c r="I36" s="214">
        <v>107</v>
      </c>
      <c r="J36" s="214">
        <v>81</v>
      </c>
      <c r="K36" s="214">
        <v>110</v>
      </c>
      <c r="L36" s="227">
        <v>87</v>
      </c>
      <c r="M36" s="228">
        <v>131</v>
      </c>
      <c r="N36" s="214">
        <v>183</v>
      </c>
      <c r="O36" s="214">
        <v>141</v>
      </c>
      <c r="P36" s="214">
        <v>104</v>
      </c>
      <c r="Q36" s="266">
        <f t="shared" si="6"/>
        <v>1135</v>
      </c>
      <c r="R36" s="214">
        <v>92</v>
      </c>
      <c r="S36" s="214">
        <v>96</v>
      </c>
      <c r="T36" s="214">
        <v>127</v>
      </c>
      <c r="U36" s="214">
        <v>81</v>
      </c>
      <c r="V36" s="214">
        <v>41</v>
      </c>
      <c r="W36" s="214">
        <v>11</v>
      </c>
      <c r="X36" s="214">
        <v>2</v>
      </c>
      <c r="Y36" s="214">
        <v>0</v>
      </c>
      <c r="Z36" s="270">
        <f t="shared" si="8"/>
        <v>450</v>
      </c>
      <c r="AA36" s="209"/>
    </row>
    <row r="37" spans="1:27" s="210" customFormat="1" ht="14.25" customHeight="1">
      <c r="A37" s="219" t="s">
        <v>450</v>
      </c>
      <c r="B37" s="256">
        <f t="shared" si="2"/>
        <v>4998</v>
      </c>
      <c r="C37" s="211">
        <f>C38+C39</f>
        <v>175</v>
      </c>
      <c r="D37" s="211">
        <f>D38+D39</f>
        <v>208</v>
      </c>
      <c r="E37" s="211">
        <f>E38+E39</f>
        <v>252</v>
      </c>
      <c r="F37" s="256">
        <f t="shared" si="4"/>
        <v>635</v>
      </c>
      <c r="G37" s="211">
        <f aca="true" t="shared" si="27" ref="G37:P37">G38+G39</f>
        <v>265</v>
      </c>
      <c r="H37" s="211">
        <f t="shared" si="27"/>
        <v>220</v>
      </c>
      <c r="I37" s="211">
        <f t="shared" si="27"/>
        <v>255</v>
      </c>
      <c r="J37" s="211">
        <f t="shared" si="27"/>
        <v>293</v>
      </c>
      <c r="K37" s="211">
        <f t="shared" si="27"/>
        <v>277</v>
      </c>
      <c r="L37" s="223">
        <f t="shared" si="27"/>
        <v>281</v>
      </c>
      <c r="M37" s="224">
        <f t="shared" si="27"/>
        <v>338</v>
      </c>
      <c r="N37" s="211">
        <f t="shared" si="27"/>
        <v>408</v>
      </c>
      <c r="O37" s="211">
        <f t="shared" si="27"/>
        <v>444</v>
      </c>
      <c r="P37" s="211">
        <f t="shared" si="27"/>
        <v>310</v>
      </c>
      <c r="Q37" s="256">
        <f t="shared" si="6"/>
        <v>3091</v>
      </c>
      <c r="R37" s="211">
        <f aca="true" t="shared" si="28" ref="R37:Y37">R38+R39</f>
        <v>307</v>
      </c>
      <c r="S37" s="211">
        <f t="shared" si="28"/>
        <v>304</v>
      </c>
      <c r="T37" s="211">
        <f t="shared" si="28"/>
        <v>283</v>
      </c>
      <c r="U37" s="211">
        <f t="shared" si="28"/>
        <v>211</v>
      </c>
      <c r="V37" s="211">
        <f t="shared" si="28"/>
        <v>122</v>
      </c>
      <c r="W37" s="211">
        <f t="shared" si="28"/>
        <v>37</v>
      </c>
      <c r="X37" s="211">
        <f t="shared" si="28"/>
        <v>7</v>
      </c>
      <c r="Y37" s="211">
        <f t="shared" si="28"/>
        <v>1</v>
      </c>
      <c r="Z37" s="258">
        <f t="shared" si="8"/>
        <v>1272</v>
      </c>
      <c r="AA37" s="209"/>
    </row>
    <row r="38" spans="1:27" s="210" customFormat="1" ht="14.25" customHeight="1">
      <c r="A38" s="220" t="s">
        <v>438</v>
      </c>
      <c r="B38" s="263">
        <f t="shared" si="2"/>
        <v>2473</v>
      </c>
      <c r="C38" s="213">
        <v>87</v>
      </c>
      <c r="D38" s="213">
        <v>112</v>
      </c>
      <c r="E38" s="213">
        <v>146</v>
      </c>
      <c r="F38" s="263">
        <f t="shared" si="4"/>
        <v>345</v>
      </c>
      <c r="G38" s="213">
        <v>137</v>
      </c>
      <c r="H38" s="213">
        <v>109</v>
      </c>
      <c r="I38" s="213">
        <v>120</v>
      </c>
      <c r="J38" s="213">
        <v>150</v>
      </c>
      <c r="K38" s="213">
        <v>136</v>
      </c>
      <c r="L38" s="225">
        <v>159</v>
      </c>
      <c r="M38" s="226">
        <v>168</v>
      </c>
      <c r="N38" s="213">
        <v>207</v>
      </c>
      <c r="O38" s="213">
        <v>244</v>
      </c>
      <c r="P38" s="213">
        <v>148</v>
      </c>
      <c r="Q38" s="263">
        <f t="shared" si="6"/>
        <v>1578</v>
      </c>
      <c r="R38" s="213">
        <v>155</v>
      </c>
      <c r="S38" s="213">
        <v>143</v>
      </c>
      <c r="T38" s="213">
        <v>110</v>
      </c>
      <c r="U38" s="213">
        <v>82</v>
      </c>
      <c r="V38" s="213">
        <v>49</v>
      </c>
      <c r="W38" s="213">
        <v>10</v>
      </c>
      <c r="X38" s="213">
        <v>1</v>
      </c>
      <c r="Y38" s="213">
        <v>0</v>
      </c>
      <c r="Z38" s="269">
        <f t="shared" si="8"/>
        <v>550</v>
      </c>
      <c r="AA38" s="209"/>
    </row>
    <row r="39" spans="1:27" s="210" customFormat="1" ht="14.25" customHeight="1">
      <c r="A39" s="221" t="s">
        <v>439</v>
      </c>
      <c r="B39" s="266">
        <f t="shared" si="2"/>
        <v>2525</v>
      </c>
      <c r="C39" s="214">
        <v>88</v>
      </c>
      <c r="D39" s="214">
        <v>96</v>
      </c>
      <c r="E39" s="214">
        <v>106</v>
      </c>
      <c r="F39" s="266">
        <f t="shared" si="4"/>
        <v>290</v>
      </c>
      <c r="G39" s="214">
        <v>128</v>
      </c>
      <c r="H39" s="214">
        <v>111</v>
      </c>
      <c r="I39" s="214">
        <v>135</v>
      </c>
      <c r="J39" s="214">
        <v>143</v>
      </c>
      <c r="K39" s="214">
        <v>141</v>
      </c>
      <c r="L39" s="227">
        <v>122</v>
      </c>
      <c r="M39" s="228">
        <v>170</v>
      </c>
      <c r="N39" s="214">
        <v>201</v>
      </c>
      <c r="O39" s="214">
        <v>200</v>
      </c>
      <c r="P39" s="214">
        <v>162</v>
      </c>
      <c r="Q39" s="266">
        <f t="shared" si="6"/>
        <v>1513</v>
      </c>
      <c r="R39" s="214">
        <v>152</v>
      </c>
      <c r="S39" s="214">
        <v>161</v>
      </c>
      <c r="T39" s="214">
        <v>173</v>
      </c>
      <c r="U39" s="214">
        <v>129</v>
      </c>
      <c r="V39" s="214">
        <v>73</v>
      </c>
      <c r="W39" s="214">
        <v>27</v>
      </c>
      <c r="X39" s="214">
        <v>6</v>
      </c>
      <c r="Y39" s="214">
        <v>1</v>
      </c>
      <c r="Z39" s="270">
        <f t="shared" si="8"/>
        <v>722</v>
      </c>
      <c r="AA39" s="209"/>
    </row>
    <row r="40" spans="1:27" s="210" customFormat="1" ht="14.25" customHeight="1">
      <c r="A40" s="219" t="s">
        <v>451</v>
      </c>
      <c r="B40" s="256">
        <f t="shared" si="2"/>
        <v>3660</v>
      </c>
      <c r="C40" s="211">
        <f>C41+C42</f>
        <v>118</v>
      </c>
      <c r="D40" s="211">
        <f>D41+D42</f>
        <v>171</v>
      </c>
      <c r="E40" s="211">
        <f>E41+E42</f>
        <v>225</v>
      </c>
      <c r="F40" s="256">
        <f t="shared" si="4"/>
        <v>514</v>
      </c>
      <c r="G40" s="211">
        <f aca="true" t="shared" si="29" ref="G40:P40">G41+G42</f>
        <v>222</v>
      </c>
      <c r="H40" s="211">
        <f t="shared" si="29"/>
        <v>180</v>
      </c>
      <c r="I40" s="211">
        <f t="shared" si="29"/>
        <v>173</v>
      </c>
      <c r="J40" s="211">
        <f t="shared" si="29"/>
        <v>210</v>
      </c>
      <c r="K40" s="211">
        <f t="shared" si="29"/>
        <v>177</v>
      </c>
      <c r="L40" s="223">
        <f t="shared" si="29"/>
        <v>196</v>
      </c>
      <c r="M40" s="224">
        <f t="shared" si="29"/>
        <v>257</v>
      </c>
      <c r="N40" s="211">
        <f t="shared" si="29"/>
        <v>305</v>
      </c>
      <c r="O40" s="211">
        <f t="shared" si="29"/>
        <v>293</v>
      </c>
      <c r="P40" s="211">
        <f t="shared" si="29"/>
        <v>233</v>
      </c>
      <c r="Q40" s="256">
        <f t="shared" si="6"/>
        <v>2246</v>
      </c>
      <c r="R40" s="211">
        <f aca="true" t="shared" si="30" ref="R40:Y40">R41+R42</f>
        <v>204</v>
      </c>
      <c r="S40" s="211">
        <f t="shared" si="30"/>
        <v>196</v>
      </c>
      <c r="T40" s="211">
        <f t="shared" si="30"/>
        <v>245</v>
      </c>
      <c r="U40" s="211">
        <f t="shared" si="30"/>
        <v>152</v>
      </c>
      <c r="V40" s="211">
        <f t="shared" si="30"/>
        <v>69</v>
      </c>
      <c r="W40" s="211">
        <f t="shared" si="30"/>
        <v>28</v>
      </c>
      <c r="X40" s="211">
        <f t="shared" si="30"/>
        <v>5</v>
      </c>
      <c r="Y40" s="211">
        <f t="shared" si="30"/>
        <v>1</v>
      </c>
      <c r="Z40" s="258">
        <f t="shared" si="8"/>
        <v>900</v>
      </c>
      <c r="AA40" s="209"/>
    </row>
    <row r="41" spans="1:27" s="210" customFormat="1" ht="14.25" customHeight="1">
      <c r="A41" s="220" t="s">
        <v>438</v>
      </c>
      <c r="B41" s="263">
        <f t="shared" si="2"/>
        <v>1823</v>
      </c>
      <c r="C41" s="213">
        <v>66</v>
      </c>
      <c r="D41" s="213">
        <v>83</v>
      </c>
      <c r="E41" s="213">
        <v>116</v>
      </c>
      <c r="F41" s="263">
        <f t="shared" si="4"/>
        <v>265</v>
      </c>
      <c r="G41" s="213">
        <v>122</v>
      </c>
      <c r="H41" s="213">
        <v>107</v>
      </c>
      <c r="I41" s="213">
        <v>86</v>
      </c>
      <c r="J41" s="213">
        <v>117</v>
      </c>
      <c r="K41" s="213">
        <v>95</v>
      </c>
      <c r="L41" s="225">
        <v>91</v>
      </c>
      <c r="M41" s="226">
        <v>130</v>
      </c>
      <c r="N41" s="213">
        <v>155</v>
      </c>
      <c r="O41" s="213">
        <v>152</v>
      </c>
      <c r="P41" s="213">
        <v>123</v>
      </c>
      <c r="Q41" s="263">
        <v>1178</v>
      </c>
      <c r="R41" s="213">
        <v>102</v>
      </c>
      <c r="S41" s="213">
        <v>87</v>
      </c>
      <c r="T41" s="213">
        <v>100</v>
      </c>
      <c r="U41" s="213">
        <v>62</v>
      </c>
      <c r="V41" s="213">
        <v>18</v>
      </c>
      <c r="W41" s="213">
        <v>7</v>
      </c>
      <c r="X41" s="213">
        <v>3</v>
      </c>
      <c r="Y41" s="213">
        <v>1</v>
      </c>
      <c r="Z41" s="269">
        <f t="shared" si="8"/>
        <v>380</v>
      </c>
      <c r="AA41" s="209"/>
    </row>
    <row r="42" spans="1:27" s="210" customFormat="1" ht="14.25" customHeight="1">
      <c r="A42" s="221" t="s">
        <v>439</v>
      </c>
      <c r="B42" s="266">
        <f t="shared" si="2"/>
        <v>1837</v>
      </c>
      <c r="C42" s="214">
        <v>52</v>
      </c>
      <c r="D42" s="214">
        <v>88</v>
      </c>
      <c r="E42" s="214">
        <v>109</v>
      </c>
      <c r="F42" s="266">
        <f t="shared" si="4"/>
        <v>249</v>
      </c>
      <c r="G42" s="214">
        <v>100</v>
      </c>
      <c r="H42" s="214">
        <v>73</v>
      </c>
      <c r="I42" s="214">
        <v>87</v>
      </c>
      <c r="J42" s="214">
        <v>93</v>
      </c>
      <c r="K42" s="214">
        <v>82</v>
      </c>
      <c r="L42" s="227">
        <v>105</v>
      </c>
      <c r="M42" s="228">
        <v>127</v>
      </c>
      <c r="N42" s="214">
        <v>150</v>
      </c>
      <c r="O42" s="214">
        <v>141</v>
      </c>
      <c r="P42" s="214">
        <v>110</v>
      </c>
      <c r="Q42" s="266">
        <v>1068</v>
      </c>
      <c r="R42" s="214">
        <v>102</v>
      </c>
      <c r="S42" s="214">
        <v>109</v>
      </c>
      <c r="T42" s="214">
        <v>145</v>
      </c>
      <c r="U42" s="214">
        <v>90</v>
      </c>
      <c r="V42" s="214">
        <v>51</v>
      </c>
      <c r="W42" s="214">
        <v>21</v>
      </c>
      <c r="X42" s="214">
        <v>2</v>
      </c>
      <c r="Y42" s="214">
        <v>0</v>
      </c>
      <c r="Z42" s="270">
        <f t="shared" si="8"/>
        <v>520</v>
      </c>
      <c r="AA42" s="209"/>
    </row>
    <row r="43" spans="1:27" s="210" customFormat="1" ht="14.25" customHeight="1">
      <c r="A43" s="219" t="s">
        <v>452</v>
      </c>
      <c r="B43" s="256">
        <f t="shared" si="2"/>
        <v>1935</v>
      </c>
      <c r="C43" s="211">
        <f>C44+C45</f>
        <v>47</v>
      </c>
      <c r="D43" s="211">
        <f>D44+D45</f>
        <v>56</v>
      </c>
      <c r="E43" s="211">
        <f>E44+E45</f>
        <v>104</v>
      </c>
      <c r="F43" s="256">
        <f t="shared" si="4"/>
        <v>207</v>
      </c>
      <c r="G43" s="211">
        <f aca="true" t="shared" si="31" ref="G43:P43">G44+G45</f>
        <v>122</v>
      </c>
      <c r="H43" s="211">
        <f t="shared" si="31"/>
        <v>98</v>
      </c>
      <c r="I43" s="211">
        <f t="shared" si="31"/>
        <v>88</v>
      </c>
      <c r="J43" s="211">
        <f t="shared" si="31"/>
        <v>57</v>
      </c>
      <c r="K43" s="211">
        <f t="shared" si="31"/>
        <v>83</v>
      </c>
      <c r="L43" s="223">
        <f t="shared" si="31"/>
        <v>86</v>
      </c>
      <c r="M43" s="224">
        <f t="shared" si="31"/>
        <v>151</v>
      </c>
      <c r="N43" s="211">
        <f t="shared" si="31"/>
        <v>178</v>
      </c>
      <c r="O43" s="211">
        <f t="shared" si="31"/>
        <v>137</v>
      </c>
      <c r="P43" s="211">
        <f t="shared" si="31"/>
        <v>111</v>
      </c>
      <c r="Q43" s="256">
        <f>SUM(G43:P43)</f>
        <v>1111</v>
      </c>
      <c r="R43" s="211">
        <f aca="true" t="shared" si="32" ref="R43:Y43">R44+R45</f>
        <v>108</v>
      </c>
      <c r="S43" s="211">
        <f t="shared" si="32"/>
        <v>163</v>
      </c>
      <c r="T43" s="211">
        <f t="shared" si="32"/>
        <v>167</v>
      </c>
      <c r="U43" s="211">
        <f t="shared" si="32"/>
        <v>117</v>
      </c>
      <c r="V43" s="211">
        <f t="shared" si="32"/>
        <v>41</v>
      </c>
      <c r="W43" s="211">
        <f t="shared" si="32"/>
        <v>19</v>
      </c>
      <c r="X43" s="211">
        <f t="shared" si="32"/>
        <v>1</v>
      </c>
      <c r="Y43" s="211">
        <f t="shared" si="32"/>
        <v>1</v>
      </c>
      <c r="Z43" s="258">
        <f t="shared" si="8"/>
        <v>617</v>
      </c>
      <c r="AA43" s="209"/>
    </row>
    <row r="44" spans="1:27" s="210" customFormat="1" ht="14.25" customHeight="1">
      <c r="A44" s="220" t="s">
        <v>438</v>
      </c>
      <c r="B44" s="263">
        <f t="shared" si="2"/>
        <v>941</v>
      </c>
      <c r="C44" s="213">
        <v>17</v>
      </c>
      <c r="D44" s="213">
        <v>31</v>
      </c>
      <c r="E44" s="213">
        <v>49</v>
      </c>
      <c r="F44" s="263">
        <f t="shared" si="4"/>
        <v>97</v>
      </c>
      <c r="G44" s="213">
        <v>62</v>
      </c>
      <c r="H44" s="213">
        <v>47</v>
      </c>
      <c r="I44" s="213">
        <v>46</v>
      </c>
      <c r="J44" s="213">
        <v>38</v>
      </c>
      <c r="K44" s="213">
        <v>49</v>
      </c>
      <c r="L44" s="225">
        <v>35</v>
      </c>
      <c r="M44" s="226">
        <v>77</v>
      </c>
      <c r="N44" s="213">
        <v>104</v>
      </c>
      <c r="O44" s="213">
        <v>74</v>
      </c>
      <c r="P44" s="213">
        <v>52</v>
      </c>
      <c r="Q44" s="263">
        <f>SUM(G44:P44)</f>
        <v>584</v>
      </c>
      <c r="R44" s="213">
        <v>51</v>
      </c>
      <c r="S44" s="213">
        <v>78</v>
      </c>
      <c r="T44" s="213">
        <v>74</v>
      </c>
      <c r="U44" s="213">
        <v>40</v>
      </c>
      <c r="V44" s="213">
        <v>16</v>
      </c>
      <c r="W44" s="213">
        <v>0</v>
      </c>
      <c r="X44" s="213">
        <v>0</v>
      </c>
      <c r="Y44" s="213">
        <v>1</v>
      </c>
      <c r="Z44" s="269">
        <f t="shared" si="8"/>
        <v>260</v>
      </c>
      <c r="AA44" s="209"/>
    </row>
    <row r="45" spans="1:27" s="210" customFormat="1" ht="14.25" customHeight="1">
      <c r="A45" s="221" t="s">
        <v>439</v>
      </c>
      <c r="B45" s="266">
        <f t="shared" si="2"/>
        <v>994</v>
      </c>
      <c r="C45" s="214">
        <v>30</v>
      </c>
      <c r="D45" s="214">
        <v>25</v>
      </c>
      <c r="E45" s="214">
        <v>55</v>
      </c>
      <c r="F45" s="266">
        <f t="shared" si="4"/>
        <v>110</v>
      </c>
      <c r="G45" s="214">
        <v>60</v>
      </c>
      <c r="H45" s="214">
        <v>51</v>
      </c>
      <c r="I45" s="214">
        <v>42</v>
      </c>
      <c r="J45" s="214">
        <v>19</v>
      </c>
      <c r="K45" s="214">
        <v>34</v>
      </c>
      <c r="L45" s="227">
        <v>51</v>
      </c>
      <c r="M45" s="228">
        <v>74</v>
      </c>
      <c r="N45" s="214">
        <v>74</v>
      </c>
      <c r="O45" s="214">
        <v>63</v>
      </c>
      <c r="P45" s="214">
        <v>59</v>
      </c>
      <c r="Q45" s="266">
        <f>SUM(G45:P45)</f>
        <v>527</v>
      </c>
      <c r="R45" s="214">
        <v>57</v>
      </c>
      <c r="S45" s="214">
        <v>85</v>
      </c>
      <c r="T45" s="214">
        <v>93</v>
      </c>
      <c r="U45" s="214">
        <v>77</v>
      </c>
      <c r="V45" s="214">
        <v>25</v>
      </c>
      <c r="W45" s="214">
        <v>19</v>
      </c>
      <c r="X45" s="214">
        <v>1</v>
      </c>
      <c r="Y45" s="214">
        <v>0</v>
      </c>
      <c r="Z45" s="270">
        <f t="shared" si="8"/>
        <v>357</v>
      </c>
      <c r="AA45" s="209"/>
    </row>
    <row r="46" spans="1:27" s="210" customFormat="1" ht="14.25" customHeight="1">
      <c r="A46" s="219" t="s">
        <v>453</v>
      </c>
      <c r="B46" s="256">
        <f t="shared" si="2"/>
        <v>1556</v>
      </c>
      <c r="C46" s="211">
        <f>C47+C48</f>
        <v>28</v>
      </c>
      <c r="D46" s="211">
        <f>D47+D48</f>
        <v>66</v>
      </c>
      <c r="E46" s="211">
        <f>E47+E48</f>
        <v>72</v>
      </c>
      <c r="F46" s="256">
        <f t="shared" si="4"/>
        <v>166</v>
      </c>
      <c r="G46" s="211">
        <f aca="true" t="shared" si="33" ref="G46:P46">G47+G48</f>
        <v>82</v>
      </c>
      <c r="H46" s="211">
        <f t="shared" si="33"/>
        <v>65</v>
      </c>
      <c r="I46" s="211">
        <f t="shared" si="33"/>
        <v>53</v>
      </c>
      <c r="J46" s="211">
        <f t="shared" si="33"/>
        <v>79</v>
      </c>
      <c r="K46" s="211">
        <f t="shared" si="33"/>
        <v>64</v>
      </c>
      <c r="L46" s="223">
        <f t="shared" si="33"/>
        <v>74</v>
      </c>
      <c r="M46" s="224">
        <f t="shared" si="33"/>
        <v>109</v>
      </c>
      <c r="N46" s="211">
        <f t="shared" si="33"/>
        <v>139</v>
      </c>
      <c r="O46" s="211">
        <f t="shared" si="33"/>
        <v>135</v>
      </c>
      <c r="P46" s="211">
        <f t="shared" si="33"/>
        <v>105</v>
      </c>
      <c r="Q46" s="256">
        <f aca="true" t="shared" si="34" ref="Q46:Q51">SUM(G46:P46)</f>
        <v>905</v>
      </c>
      <c r="R46" s="211">
        <f aca="true" t="shared" si="35" ref="R46:Y46">R47+R48</f>
        <v>111</v>
      </c>
      <c r="S46" s="211">
        <f t="shared" si="35"/>
        <v>117</v>
      </c>
      <c r="T46" s="211">
        <f t="shared" si="35"/>
        <v>110</v>
      </c>
      <c r="U46" s="211">
        <f t="shared" si="35"/>
        <v>81</v>
      </c>
      <c r="V46" s="211">
        <f t="shared" si="35"/>
        <v>44</v>
      </c>
      <c r="W46" s="211">
        <f t="shared" si="35"/>
        <v>21</v>
      </c>
      <c r="X46" s="211">
        <f t="shared" si="35"/>
        <v>1</v>
      </c>
      <c r="Y46" s="211">
        <f t="shared" si="35"/>
        <v>0</v>
      </c>
      <c r="Z46" s="258">
        <f t="shared" si="8"/>
        <v>485</v>
      </c>
      <c r="AA46" s="209"/>
    </row>
    <row r="47" spans="1:27" s="210" customFormat="1" ht="14.25" customHeight="1">
      <c r="A47" s="220" t="s">
        <v>438</v>
      </c>
      <c r="B47" s="263">
        <f t="shared" si="2"/>
        <v>796</v>
      </c>
      <c r="C47" s="213">
        <v>17</v>
      </c>
      <c r="D47" s="213">
        <v>39</v>
      </c>
      <c r="E47" s="213">
        <v>36</v>
      </c>
      <c r="F47" s="263">
        <f t="shared" si="4"/>
        <v>92</v>
      </c>
      <c r="G47" s="213">
        <v>38</v>
      </c>
      <c r="H47" s="213">
        <v>37</v>
      </c>
      <c r="I47" s="213">
        <v>37</v>
      </c>
      <c r="J47" s="213">
        <v>44</v>
      </c>
      <c r="K47" s="213">
        <v>32</v>
      </c>
      <c r="L47" s="225">
        <v>37</v>
      </c>
      <c r="M47" s="226">
        <v>63</v>
      </c>
      <c r="N47" s="213">
        <v>74</v>
      </c>
      <c r="O47" s="213">
        <v>75</v>
      </c>
      <c r="P47" s="213">
        <v>52</v>
      </c>
      <c r="Q47" s="263">
        <f t="shared" si="34"/>
        <v>489</v>
      </c>
      <c r="R47" s="213">
        <v>59</v>
      </c>
      <c r="S47" s="213">
        <v>56</v>
      </c>
      <c r="T47" s="213">
        <v>42</v>
      </c>
      <c r="U47" s="213">
        <v>37</v>
      </c>
      <c r="V47" s="213">
        <v>15</v>
      </c>
      <c r="W47" s="213">
        <v>6</v>
      </c>
      <c r="X47" s="213">
        <v>0</v>
      </c>
      <c r="Y47" s="213">
        <v>0</v>
      </c>
      <c r="Z47" s="269">
        <f t="shared" si="8"/>
        <v>215</v>
      </c>
      <c r="AA47" s="209"/>
    </row>
    <row r="48" spans="1:27" s="210" customFormat="1" ht="14.25" customHeight="1">
      <c r="A48" s="221" t="s">
        <v>439</v>
      </c>
      <c r="B48" s="266">
        <f t="shared" si="2"/>
        <v>760</v>
      </c>
      <c r="C48" s="214">
        <v>11</v>
      </c>
      <c r="D48" s="214">
        <v>27</v>
      </c>
      <c r="E48" s="214">
        <v>36</v>
      </c>
      <c r="F48" s="266">
        <f t="shared" si="4"/>
        <v>74</v>
      </c>
      <c r="G48" s="214">
        <v>44</v>
      </c>
      <c r="H48" s="214">
        <v>28</v>
      </c>
      <c r="I48" s="214">
        <v>16</v>
      </c>
      <c r="J48" s="214">
        <v>35</v>
      </c>
      <c r="K48" s="214">
        <v>32</v>
      </c>
      <c r="L48" s="227">
        <v>37</v>
      </c>
      <c r="M48" s="228">
        <v>46</v>
      </c>
      <c r="N48" s="214">
        <v>65</v>
      </c>
      <c r="O48" s="214">
        <v>60</v>
      </c>
      <c r="P48" s="214">
        <v>53</v>
      </c>
      <c r="Q48" s="266">
        <f t="shared" si="34"/>
        <v>416</v>
      </c>
      <c r="R48" s="214">
        <v>52</v>
      </c>
      <c r="S48" s="214">
        <v>61</v>
      </c>
      <c r="T48" s="214">
        <v>68</v>
      </c>
      <c r="U48" s="214">
        <v>44</v>
      </c>
      <c r="V48" s="214">
        <v>29</v>
      </c>
      <c r="W48" s="214">
        <v>15</v>
      </c>
      <c r="X48" s="214">
        <v>1</v>
      </c>
      <c r="Y48" s="214">
        <v>0</v>
      </c>
      <c r="Z48" s="270">
        <f t="shared" si="8"/>
        <v>270</v>
      </c>
      <c r="AA48" s="209"/>
    </row>
    <row r="49" spans="1:27" s="210" customFormat="1" ht="14.25" customHeight="1">
      <c r="A49" s="219" t="s">
        <v>454</v>
      </c>
      <c r="B49" s="256">
        <f t="shared" si="2"/>
        <v>2983</v>
      </c>
      <c r="C49" s="211">
        <f>C50+C51</f>
        <v>117</v>
      </c>
      <c r="D49" s="211">
        <f>D50+D51</f>
        <v>120</v>
      </c>
      <c r="E49" s="211">
        <f>E50+E51</f>
        <v>156</v>
      </c>
      <c r="F49" s="256">
        <f t="shared" si="4"/>
        <v>393</v>
      </c>
      <c r="G49" s="211">
        <f aca="true" t="shared" si="36" ref="G49:P49">G50+G51</f>
        <v>195</v>
      </c>
      <c r="H49" s="211">
        <f t="shared" si="36"/>
        <v>175</v>
      </c>
      <c r="I49" s="211">
        <f t="shared" si="36"/>
        <v>160</v>
      </c>
      <c r="J49" s="211">
        <f t="shared" si="36"/>
        <v>127</v>
      </c>
      <c r="K49" s="211">
        <f t="shared" si="36"/>
        <v>144</v>
      </c>
      <c r="L49" s="223">
        <f t="shared" si="36"/>
        <v>187</v>
      </c>
      <c r="M49" s="224">
        <f t="shared" si="36"/>
        <v>269</v>
      </c>
      <c r="N49" s="211">
        <f t="shared" si="36"/>
        <v>270</v>
      </c>
      <c r="O49" s="211">
        <f t="shared" si="36"/>
        <v>235</v>
      </c>
      <c r="P49" s="211">
        <f t="shared" si="36"/>
        <v>153</v>
      </c>
      <c r="Q49" s="256">
        <f t="shared" si="34"/>
        <v>1915</v>
      </c>
      <c r="R49" s="211">
        <f aca="true" t="shared" si="37" ref="R49:Y49">R50+R51</f>
        <v>126</v>
      </c>
      <c r="S49" s="211">
        <f t="shared" si="37"/>
        <v>166</v>
      </c>
      <c r="T49" s="211">
        <f t="shared" si="37"/>
        <v>185</v>
      </c>
      <c r="U49" s="211">
        <f t="shared" si="37"/>
        <v>104</v>
      </c>
      <c r="V49" s="211">
        <f t="shared" si="37"/>
        <v>61</v>
      </c>
      <c r="W49" s="211">
        <f t="shared" si="37"/>
        <v>26</v>
      </c>
      <c r="X49" s="211">
        <f t="shared" si="37"/>
        <v>6</v>
      </c>
      <c r="Y49" s="211">
        <f t="shared" si="37"/>
        <v>1</v>
      </c>
      <c r="Z49" s="258">
        <f t="shared" si="8"/>
        <v>675</v>
      </c>
      <c r="AA49" s="209"/>
    </row>
    <row r="50" spans="1:27" s="210" customFormat="1" ht="14.25" customHeight="1">
      <c r="A50" s="220" t="s">
        <v>438</v>
      </c>
      <c r="B50" s="263">
        <f t="shared" si="2"/>
        <v>1508</v>
      </c>
      <c r="C50" s="213">
        <v>56</v>
      </c>
      <c r="D50" s="213">
        <v>63</v>
      </c>
      <c r="E50" s="213">
        <v>89</v>
      </c>
      <c r="F50" s="263">
        <f t="shared" si="4"/>
        <v>208</v>
      </c>
      <c r="G50" s="213">
        <v>101</v>
      </c>
      <c r="H50" s="213">
        <v>97</v>
      </c>
      <c r="I50" s="213">
        <v>86</v>
      </c>
      <c r="J50" s="213">
        <v>64</v>
      </c>
      <c r="K50" s="213">
        <v>64</v>
      </c>
      <c r="L50" s="225">
        <v>96</v>
      </c>
      <c r="M50" s="226">
        <v>136</v>
      </c>
      <c r="N50" s="213">
        <v>160</v>
      </c>
      <c r="O50" s="213">
        <v>130</v>
      </c>
      <c r="P50" s="213">
        <v>85</v>
      </c>
      <c r="Q50" s="263">
        <f t="shared" si="34"/>
        <v>1019</v>
      </c>
      <c r="R50" s="213">
        <v>64</v>
      </c>
      <c r="S50" s="213">
        <v>79</v>
      </c>
      <c r="T50" s="213">
        <v>77</v>
      </c>
      <c r="U50" s="213">
        <v>38</v>
      </c>
      <c r="V50" s="213">
        <v>16</v>
      </c>
      <c r="W50" s="213">
        <v>6</v>
      </c>
      <c r="X50" s="213">
        <v>1</v>
      </c>
      <c r="Y50" s="213">
        <v>0</v>
      </c>
      <c r="Z50" s="269">
        <f t="shared" si="8"/>
        <v>281</v>
      </c>
      <c r="AA50" s="209"/>
    </row>
    <row r="51" spans="1:27" s="210" customFormat="1" ht="14.25" customHeight="1">
      <c r="A51" s="221" t="s">
        <v>439</v>
      </c>
      <c r="B51" s="266">
        <f t="shared" si="2"/>
        <v>1475</v>
      </c>
      <c r="C51" s="214">
        <v>61</v>
      </c>
      <c r="D51" s="214">
        <v>57</v>
      </c>
      <c r="E51" s="214">
        <v>67</v>
      </c>
      <c r="F51" s="266">
        <f t="shared" si="4"/>
        <v>185</v>
      </c>
      <c r="G51" s="214">
        <v>94</v>
      </c>
      <c r="H51" s="214">
        <v>78</v>
      </c>
      <c r="I51" s="214">
        <v>74</v>
      </c>
      <c r="J51" s="214">
        <v>63</v>
      </c>
      <c r="K51" s="214">
        <v>80</v>
      </c>
      <c r="L51" s="227">
        <v>91</v>
      </c>
      <c r="M51" s="228">
        <v>133</v>
      </c>
      <c r="N51" s="214">
        <v>110</v>
      </c>
      <c r="O51" s="214">
        <v>105</v>
      </c>
      <c r="P51" s="214">
        <v>68</v>
      </c>
      <c r="Q51" s="266">
        <f t="shared" si="34"/>
        <v>896</v>
      </c>
      <c r="R51" s="214">
        <v>62</v>
      </c>
      <c r="S51" s="214">
        <v>87</v>
      </c>
      <c r="T51" s="214">
        <v>108</v>
      </c>
      <c r="U51" s="214">
        <v>66</v>
      </c>
      <c r="V51" s="214">
        <v>45</v>
      </c>
      <c r="W51" s="214">
        <v>20</v>
      </c>
      <c r="X51" s="214">
        <v>5</v>
      </c>
      <c r="Y51" s="214">
        <v>1</v>
      </c>
      <c r="Z51" s="270">
        <f t="shared" si="8"/>
        <v>394</v>
      </c>
      <c r="AA51" s="209"/>
    </row>
    <row r="52" spans="1:2" ht="17.25" customHeight="1">
      <c r="A52" s="232" t="s">
        <v>340</v>
      </c>
      <c r="B52" s="271">
        <v>28</v>
      </c>
    </row>
  </sheetData>
  <mergeCells count="2">
    <mergeCell ref="A1:L1"/>
    <mergeCell ref="W1:Z1"/>
  </mergeCells>
  <printOptions/>
  <pageMargins left="0.75" right="0.18" top="0.78" bottom="0.79" header="0.512" footer="0.512"/>
  <pageSetup horizontalDpi="600" verticalDpi="600" orientation="portrait" paperSize="9" scale="99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531"/>
  <sheetViews>
    <sheetView workbookViewId="0" topLeftCell="A1">
      <selection activeCell="A1" sqref="A1:P1"/>
    </sheetView>
  </sheetViews>
  <sheetFormatPr defaultColWidth="9.00390625" defaultRowHeight="13.5"/>
  <cols>
    <col min="1" max="1" width="12.25390625" style="28" customWidth="1"/>
    <col min="2" max="2" width="8.625" style="4" customWidth="1"/>
    <col min="3" max="6" width="5.625" style="4" customWidth="1"/>
    <col min="7" max="7" width="8.625" style="4" customWidth="1"/>
    <col min="8" max="11" width="5.625" style="354" customWidth="1"/>
    <col min="12" max="12" width="8.625" style="345" customWidth="1"/>
    <col min="13" max="16" width="5.625" style="345" customWidth="1"/>
    <col min="17" max="16384" width="9.00390625" style="4" customWidth="1"/>
  </cols>
  <sheetData>
    <row r="1" spans="1:22" s="1" customFormat="1" ht="21" customHeight="1">
      <c r="A1" s="770" t="s">
        <v>505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V1" s="129"/>
    </row>
    <row r="2" spans="1:16" s="1" customFormat="1" ht="13.5" customHeight="1">
      <c r="A2" s="25"/>
      <c r="B2" s="25"/>
      <c r="C2" s="25"/>
      <c r="D2" s="25"/>
      <c r="E2" s="346"/>
      <c r="F2" s="25"/>
      <c r="G2" s="25"/>
      <c r="H2" s="348"/>
      <c r="I2" s="348"/>
      <c r="J2" s="349"/>
      <c r="K2" s="349"/>
      <c r="M2" s="788" t="s">
        <v>388</v>
      </c>
      <c r="N2" s="788"/>
      <c r="O2" s="788"/>
      <c r="P2" s="788"/>
    </row>
    <row r="3" spans="1:16" s="21" customFormat="1" ht="20.25" customHeight="1">
      <c r="A3" s="771"/>
      <c r="B3" s="775" t="s">
        <v>659</v>
      </c>
      <c r="C3" s="783" t="s">
        <v>490</v>
      </c>
      <c r="D3" s="784"/>
      <c r="E3" s="783" t="s">
        <v>489</v>
      </c>
      <c r="F3" s="787"/>
      <c r="G3" s="777" t="s">
        <v>346</v>
      </c>
      <c r="H3" s="785" t="s">
        <v>490</v>
      </c>
      <c r="I3" s="786"/>
      <c r="J3" s="779" t="s">
        <v>345</v>
      </c>
      <c r="K3" s="780"/>
      <c r="L3" s="781" t="s">
        <v>498</v>
      </c>
      <c r="M3" s="773" t="s">
        <v>257</v>
      </c>
      <c r="N3" s="774"/>
      <c r="O3" s="773" t="s">
        <v>345</v>
      </c>
      <c r="P3" s="774"/>
    </row>
    <row r="4" spans="1:16" s="21" customFormat="1" ht="21" customHeight="1">
      <c r="A4" s="772"/>
      <c r="B4" s="776"/>
      <c r="C4" s="342" t="s">
        <v>258</v>
      </c>
      <c r="D4" s="347" t="s">
        <v>259</v>
      </c>
      <c r="E4" s="342" t="s">
        <v>258</v>
      </c>
      <c r="F4" s="558" t="s">
        <v>259</v>
      </c>
      <c r="G4" s="778"/>
      <c r="H4" s="350" t="s">
        <v>258</v>
      </c>
      <c r="I4" s="350" t="s">
        <v>259</v>
      </c>
      <c r="J4" s="350" t="s">
        <v>258</v>
      </c>
      <c r="K4" s="562" t="s">
        <v>259</v>
      </c>
      <c r="L4" s="782"/>
      <c r="M4" s="51" t="s">
        <v>258</v>
      </c>
      <c r="N4" s="51" t="s">
        <v>259</v>
      </c>
      <c r="O4" s="51" t="s">
        <v>258</v>
      </c>
      <c r="P4" s="183" t="s">
        <v>259</v>
      </c>
    </row>
    <row r="5" spans="1:17" s="21" customFormat="1" ht="24.75" customHeight="1">
      <c r="A5" s="483" t="s">
        <v>251</v>
      </c>
      <c r="B5" s="119">
        <f aca="true" t="shared" si="0" ref="B5:P5">SUM(B6:B46)</f>
        <v>896</v>
      </c>
      <c r="C5" s="119">
        <f t="shared" si="0"/>
        <v>429</v>
      </c>
      <c r="D5" s="119">
        <f t="shared" si="0"/>
        <v>374</v>
      </c>
      <c r="E5" s="119">
        <f t="shared" si="0"/>
        <v>49</v>
      </c>
      <c r="F5" s="484">
        <f t="shared" si="0"/>
        <v>44</v>
      </c>
      <c r="G5" s="563">
        <f t="shared" si="0"/>
        <v>924</v>
      </c>
      <c r="H5" s="119">
        <f t="shared" si="0"/>
        <v>435</v>
      </c>
      <c r="I5" s="119">
        <f t="shared" si="0"/>
        <v>398</v>
      </c>
      <c r="J5" s="119">
        <f t="shared" si="0"/>
        <v>44</v>
      </c>
      <c r="K5" s="663">
        <f t="shared" si="0"/>
        <v>47</v>
      </c>
      <c r="L5" s="560">
        <f t="shared" si="0"/>
        <v>957</v>
      </c>
      <c r="M5" s="119">
        <f t="shared" si="0"/>
        <v>470</v>
      </c>
      <c r="N5" s="119">
        <f t="shared" si="0"/>
        <v>400</v>
      </c>
      <c r="O5" s="119">
        <f t="shared" si="0"/>
        <v>42</v>
      </c>
      <c r="P5" s="484">
        <f t="shared" si="0"/>
        <v>45</v>
      </c>
      <c r="Q5" s="26"/>
    </row>
    <row r="6" spans="1:17" s="21" customFormat="1" ht="21.75" customHeight="1">
      <c r="A6" s="184" t="s">
        <v>618</v>
      </c>
      <c r="B6" s="121" t="s">
        <v>389</v>
      </c>
      <c r="C6" s="121" t="s">
        <v>389</v>
      </c>
      <c r="D6" s="121" t="s">
        <v>389</v>
      </c>
      <c r="E6" s="121" t="s">
        <v>528</v>
      </c>
      <c r="F6" s="122" t="s">
        <v>528</v>
      </c>
      <c r="G6" s="566">
        <f>SUM(H6:K6)</f>
        <v>2</v>
      </c>
      <c r="H6" s="567">
        <v>2</v>
      </c>
      <c r="I6" s="351" t="s">
        <v>528</v>
      </c>
      <c r="J6" s="351" t="s">
        <v>528</v>
      </c>
      <c r="K6" s="564" t="s">
        <v>528</v>
      </c>
      <c r="L6" s="561" t="s">
        <v>528</v>
      </c>
      <c r="M6" s="121" t="s">
        <v>528</v>
      </c>
      <c r="N6" s="121" t="s">
        <v>528</v>
      </c>
      <c r="O6" s="121" t="s">
        <v>528</v>
      </c>
      <c r="P6" s="122" t="s">
        <v>528</v>
      </c>
      <c r="Q6" s="26"/>
    </row>
    <row r="7" spans="1:17" s="21" customFormat="1" ht="21.75" customHeight="1">
      <c r="A7" s="184" t="s">
        <v>619</v>
      </c>
      <c r="B7" s="121">
        <f>SUM(C7:F7)</f>
        <v>5</v>
      </c>
      <c r="C7" s="121">
        <v>2</v>
      </c>
      <c r="D7" s="121">
        <v>3</v>
      </c>
      <c r="E7" s="121" t="s">
        <v>528</v>
      </c>
      <c r="F7" s="122" t="s">
        <v>528</v>
      </c>
      <c r="G7" s="566">
        <f aca="true" t="shared" si="1" ref="G7:G46">SUM(H7:K7)</f>
        <v>4</v>
      </c>
      <c r="H7" s="567">
        <v>2</v>
      </c>
      <c r="I7" s="351">
        <v>2</v>
      </c>
      <c r="J7" s="351" t="s">
        <v>528</v>
      </c>
      <c r="K7" s="564" t="s">
        <v>528</v>
      </c>
      <c r="L7" s="561">
        <f>SUM(M7:P7)</f>
        <v>3</v>
      </c>
      <c r="M7" s="121">
        <v>2</v>
      </c>
      <c r="N7" s="121">
        <v>1</v>
      </c>
      <c r="O7" s="121" t="s">
        <v>528</v>
      </c>
      <c r="P7" s="122" t="s">
        <v>528</v>
      </c>
      <c r="Q7" s="26"/>
    </row>
    <row r="8" spans="1:17" s="21" customFormat="1" ht="21.75" customHeight="1">
      <c r="A8" s="184" t="s">
        <v>620</v>
      </c>
      <c r="B8" s="121">
        <f aca="true" t="shared" si="2" ref="B8:B46">SUM(C8:F8)</f>
        <v>8</v>
      </c>
      <c r="C8" s="121">
        <v>1</v>
      </c>
      <c r="D8" s="121">
        <v>4</v>
      </c>
      <c r="E8" s="121">
        <v>3</v>
      </c>
      <c r="F8" s="122" t="s">
        <v>528</v>
      </c>
      <c r="G8" s="566">
        <f t="shared" si="1"/>
        <v>5</v>
      </c>
      <c r="H8" s="567">
        <v>1</v>
      </c>
      <c r="I8" s="351">
        <v>4</v>
      </c>
      <c r="J8" s="351" t="s">
        <v>528</v>
      </c>
      <c r="K8" s="564" t="s">
        <v>528</v>
      </c>
      <c r="L8" s="561">
        <f aca="true" t="shared" si="3" ref="L8:L46">SUM(M8:P8)</f>
        <v>6</v>
      </c>
      <c r="M8" s="121">
        <v>3</v>
      </c>
      <c r="N8" s="121">
        <v>3</v>
      </c>
      <c r="O8" s="121" t="s">
        <v>528</v>
      </c>
      <c r="P8" s="122" t="s">
        <v>528</v>
      </c>
      <c r="Q8" s="26"/>
    </row>
    <row r="9" spans="1:17" s="21" customFormat="1" ht="21.75" customHeight="1">
      <c r="A9" s="184" t="s">
        <v>621</v>
      </c>
      <c r="B9" s="121">
        <f t="shared" si="2"/>
        <v>8</v>
      </c>
      <c r="C9" s="60">
        <v>8</v>
      </c>
      <c r="D9" s="121" t="s">
        <v>389</v>
      </c>
      <c r="E9" s="121" t="s">
        <v>528</v>
      </c>
      <c r="F9" s="122" t="s">
        <v>528</v>
      </c>
      <c r="G9" s="566">
        <f t="shared" si="1"/>
        <v>9</v>
      </c>
      <c r="H9" s="567">
        <v>9</v>
      </c>
      <c r="I9" s="351" t="s">
        <v>528</v>
      </c>
      <c r="J9" s="351" t="s">
        <v>528</v>
      </c>
      <c r="K9" s="564" t="s">
        <v>528</v>
      </c>
      <c r="L9" s="561">
        <f t="shared" si="3"/>
        <v>8</v>
      </c>
      <c r="M9" s="121">
        <v>8</v>
      </c>
      <c r="N9" s="121" t="s">
        <v>528</v>
      </c>
      <c r="O9" s="121" t="s">
        <v>528</v>
      </c>
      <c r="P9" s="122" t="s">
        <v>528</v>
      </c>
      <c r="Q9" s="26"/>
    </row>
    <row r="10" spans="1:17" s="21" customFormat="1" ht="21.75" customHeight="1">
      <c r="A10" s="184" t="s">
        <v>622</v>
      </c>
      <c r="B10" s="121">
        <f t="shared" si="2"/>
        <v>10</v>
      </c>
      <c r="C10" s="121">
        <v>4</v>
      </c>
      <c r="D10" s="121">
        <v>5</v>
      </c>
      <c r="E10" s="121">
        <v>1</v>
      </c>
      <c r="F10" s="122" t="s">
        <v>528</v>
      </c>
      <c r="G10" s="566">
        <f t="shared" si="1"/>
        <v>12</v>
      </c>
      <c r="H10" s="567">
        <v>5</v>
      </c>
      <c r="I10" s="351">
        <v>6</v>
      </c>
      <c r="J10" s="351">
        <v>1</v>
      </c>
      <c r="K10" s="564" t="s">
        <v>528</v>
      </c>
      <c r="L10" s="561">
        <f t="shared" si="3"/>
        <v>10</v>
      </c>
      <c r="M10" s="121">
        <v>4</v>
      </c>
      <c r="N10" s="121">
        <v>5</v>
      </c>
      <c r="O10" s="121">
        <v>1</v>
      </c>
      <c r="P10" s="122" t="s">
        <v>528</v>
      </c>
      <c r="Q10" s="26"/>
    </row>
    <row r="11" spans="1:17" s="21" customFormat="1" ht="21.75" customHeight="1">
      <c r="A11" s="184" t="s">
        <v>623</v>
      </c>
      <c r="B11" s="121">
        <f t="shared" si="2"/>
        <v>126</v>
      </c>
      <c r="C11" s="60">
        <v>54</v>
      </c>
      <c r="D11" s="121">
        <v>55</v>
      </c>
      <c r="E11" s="121">
        <v>9</v>
      </c>
      <c r="F11" s="122">
        <v>8</v>
      </c>
      <c r="G11" s="566">
        <f t="shared" si="1"/>
        <v>128</v>
      </c>
      <c r="H11" s="567">
        <v>58</v>
      </c>
      <c r="I11" s="351">
        <v>55</v>
      </c>
      <c r="J11" s="351">
        <v>7</v>
      </c>
      <c r="K11" s="564">
        <v>8</v>
      </c>
      <c r="L11" s="561">
        <f t="shared" si="3"/>
        <v>124</v>
      </c>
      <c r="M11" s="121">
        <v>53</v>
      </c>
      <c r="N11" s="121">
        <v>56</v>
      </c>
      <c r="O11" s="121">
        <v>7</v>
      </c>
      <c r="P11" s="122">
        <v>8</v>
      </c>
      <c r="Q11" s="26"/>
    </row>
    <row r="12" spans="1:17" s="21" customFormat="1" ht="21.75" customHeight="1">
      <c r="A12" s="184" t="s">
        <v>624</v>
      </c>
      <c r="B12" s="121">
        <f t="shared" si="2"/>
        <v>2</v>
      </c>
      <c r="C12" s="121" t="s">
        <v>389</v>
      </c>
      <c r="D12" s="121">
        <v>2</v>
      </c>
      <c r="E12" s="121" t="s">
        <v>528</v>
      </c>
      <c r="F12" s="122" t="s">
        <v>528</v>
      </c>
      <c r="G12" s="566">
        <f t="shared" si="1"/>
        <v>2</v>
      </c>
      <c r="H12" s="351" t="s">
        <v>528</v>
      </c>
      <c r="I12" s="351">
        <v>2</v>
      </c>
      <c r="J12" s="351" t="s">
        <v>528</v>
      </c>
      <c r="K12" s="564" t="s">
        <v>528</v>
      </c>
      <c r="L12" s="561">
        <f t="shared" si="3"/>
        <v>3</v>
      </c>
      <c r="M12" s="121">
        <v>1</v>
      </c>
      <c r="N12" s="121">
        <v>2</v>
      </c>
      <c r="O12" s="121" t="s">
        <v>528</v>
      </c>
      <c r="P12" s="122" t="s">
        <v>528</v>
      </c>
      <c r="Q12" s="26"/>
    </row>
    <row r="13" spans="1:17" s="21" customFormat="1" ht="21.75" customHeight="1">
      <c r="A13" s="184" t="s">
        <v>252</v>
      </c>
      <c r="B13" s="121">
        <f t="shared" si="2"/>
        <v>216</v>
      </c>
      <c r="C13" s="121">
        <v>100</v>
      </c>
      <c r="D13" s="121">
        <v>110</v>
      </c>
      <c r="E13" s="121">
        <v>3</v>
      </c>
      <c r="F13" s="122">
        <v>3</v>
      </c>
      <c r="G13" s="566">
        <f t="shared" si="1"/>
        <v>262</v>
      </c>
      <c r="H13" s="567">
        <v>122</v>
      </c>
      <c r="I13" s="351">
        <v>132</v>
      </c>
      <c r="J13" s="351">
        <v>4</v>
      </c>
      <c r="K13" s="564">
        <v>4</v>
      </c>
      <c r="L13" s="561">
        <f t="shared" si="3"/>
        <v>283</v>
      </c>
      <c r="M13" s="121">
        <v>146</v>
      </c>
      <c r="N13" s="121">
        <v>131</v>
      </c>
      <c r="O13" s="121">
        <v>3</v>
      </c>
      <c r="P13" s="122">
        <v>3</v>
      </c>
      <c r="Q13" s="26"/>
    </row>
    <row r="14" spans="1:17" s="21" customFormat="1" ht="21.75" customHeight="1">
      <c r="A14" s="184" t="s">
        <v>625</v>
      </c>
      <c r="B14" s="121">
        <f t="shared" si="2"/>
        <v>0</v>
      </c>
      <c r="C14" s="121" t="s">
        <v>389</v>
      </c>
      <c r="D14" s="121" t="s">
        <v>389</v>
      </c>
      <c r="E14" s="121" t="s">
        <v>626</v>
      </c>
      <c r="F14" s="122" t="s">
        <v>626</v>
      </c>
      <c r="G14" s="566">
        <f t="shared" si="1"/>
        <v>0</v>
      </c>
      <c r="H14" s="351" t="s">
        <v>626</v>
      </c>
      <c r="I14" s="351" t="s">
        <v>626</v>
      </c>
      <c r="J14" s="351" t="s">
        <v>626</v>
      </c>
      <c r="K14" s="564" t="s">
        <v>626</v>
      </c>
      <c r="L14" s="561">
        <f t="shared" si="3"/>
        <v>2</v>
      </c>
      <c r="M14" s="121" t="s">
        <v>626</v>
      </c>
      <c r="N14" s="121">
        <v>1</v>
      </c>
      <c r="O14" s="121">
        <v>1</v>
      </c>
      <c r="P14" s="122" t="s">
        <v>626</v>
      </c>
      <c r="Q14" s="26"/>
    </row>
    <row r="15" spans="1:17" s="21" customFormat="1" ht="21.75" customHeight="1">
      <c r="A15" s="184" t="s">
        <v>627</v>
      </c>
      <c r="B15" s="121">
        <f t="shared" si="2"/>
        <v>1</v>
      </c>
      <c r="C15" s="121" t="s">
        <v>389</v>
      </c>
      <c r="D15" s="121">
        <v>1</v>
      </c>
      <c r="E15" s="121" t="s">
        <v>626</v>
      </c>
      <c r="F15" s="122" t="s">
        <v>626</v>
      </c>
      <c r="G15" s="566">
        <f t="shared" si="1"/>
        <v>1</v>
      </c>
      <c r="H15" s="351" t="s">
        <v>626</v>
      </c>
      <c r="I15" s="351">
        <v>1</v>
      </c>
      <c r="J15" s="351" t="s">
        <v>626</v>
      </c>
      <c r="K15" s="564" t="s">
        <v>626</v>
      </c>
      <c r="L15" s="561">
        <f t="shared" si="3"/>
        <v>1</v>
      </c>
      <c r="M15" s="121" t="s">
        <v>626</v>
      </c>
      <c r="N15" s="121">
        <v>1</v>
      </c>
      <c r="O15" s="121" t="s">
        <v>626</v>
      </c>
      <c r="P15" s="122" t="s">
        <v>626</v>
      </c>
      <c r="Q15" s="26"/>
    </row>
    <row r="16" spans="1:17" s="21" customFormat="1" ht="21.75" customHeight="1">
      <c r="A16" s="184" t="s">
        <v>628</v>
      </c>
      <c r="B16" s="121">
        <f t="shared" si="2"/>
        <v>1</v>
      </c>
      <c r="C16" s="121">
        <v>1</v>
      </c>
      <c r="D16" s="121" t="s">
        <v>389</v>
      </c>
      <c r="E16" s="121" t="s">
        <v>626</v>
      </c>
      <c r="F16" s="122" t="s">
        <v>626</v>
      </c>
      <c r="G16" s="566">
        <f t="shared" si="1"/>
        <v>2</v>
      </c>
      <c r="H16" s="567">
        <v>2</v>
      </c>
      <c r="I16" s="351" t="s">
        <v>626</v>
      </c>
      <c r="J16" s="351" t="s">
        <v>626</v>
      </c>
      <c r="K16" s="564" t="s">
        <v>626</v>
      </c>
      <c r="L16" s="561">
        <f t="shared" si="3"/>
        <v>1</v>
      </c>
      <c r="M16" s="121">
        <v>1</v>
      </c>
      <c r="N16" s="121" t="s">
        <v>626</v>
      </c>
      <c r="O16" s="121" t="s">
        <v>626</v>
      </c>
      <c r="P16" s="122" t="s">
        <v>626</v>
      </c>
      <c r="Q16" s="26"/>
    </row>
    <row r="17" spans="1:17" s="21" customFormat="1" ht="21.75" customHeight="1">
      <c r="A17" s="184" t="s">
        <v>629</v>
      </c>
      <c r="B17" s="121">
        <f t="shared" si="2"/>
        <v>0</v>
      </c>
      <c r="C17" s="121" t="s">
        <v>389</v>
      </c>
      <c r="D17" s="121" t="s">
        <v>389</v>
      </c>
      <c r="E17" s="121" t="s">
        <v>626</v>
      </c>
      <c r="F17" s="122" t="s">
        <v>626</v>
      </c>
      <c r="G17" s="566">
        <f t="shared" si="1"/>
        <v>0</v>
      </c>
      <c r="H17" s="351" t="s">
        <v>626</v>
      </c>
      <c r="I17" s="351" t="s">
        <v>626</v>
      </c>
      <c r="J17" s="351" t="s">
        <v>626</v>
      </c>
      <c r="K17" s="564" t="s">
        <v>626</v>
      </c>
      <c r="L17" s="561">
        <f t="shared" si="3"/>
        <v>0</v>
      </c>
      <c r="M17" s="121" t="s">
        <v>626</v>
      </c>
      <c r="N17" s="121" t="s">
        <v>626</v>
      </c>
      <c r="O17" s="121" t="s">
        <v>626</v>
      </c>
      <c r="P17" s="122" t="s">
        <v>626</v>
      </c>
      <c r="Q17" s="26"/>
    </row>
    <row r="18" spans="1:17" s="21" customFormat="1" ht="21.75" customHeight="1">
      <c r="A18" s="184" t="s">
        <v>630</v>
      </c>
      <c r="B18" s="121">
        <f t="shared" si="2"/>
        <v>1</v>
      </c>
      <c r="C18" s="121">
        <v>1</v>
      </c>
      <c r="D18" s="121" t="s">
        <v>389</v>
      </c>
      <c r="E18" s="121" t="s">
        <v>626</v>
      </c>
      <c r="F18" s="122" t="s">
        <v>626</v>
      </c>
      <c r="G18" s="566">
        <f t="shared" si="1"/>
        <v>1</v>
      </c>
      <c r="H18" s="567">
        <v>1</v>
      </c>
      <c r="I18" s="351" t="s">
        <v>626</v>
      </c>
      <c r="J18" s="351" t="s">
        <v>626</v>
      </c>
      <c r="K18" s="564" t="s">
        <v>626</v>
      </c>
      <c r="L18" s="561">
        <f t="shared" si="3"/>
        <v>2</v>
      </c>
      <c r="M18" s="121">
        <v>2</v>
      </c>
      <c r="N18" s="121" t="s">
        <v>626</v>
      </c>
      <c r="O18" s="121" t="s">
        <v>626</v>
      </c>
      <c r="P18" s="122" t="s">
        <v>626</v>
      </c>
      <c r="Q18" s="26"/>
    </row>
    <row r="19" spans="1:17" s="21" customFormat="1" ht="21.75" customHeight="1">
      <c r="A19" s="184" t="s">
        <v>631</v>
      </c>
      <c r="B19" s="121">
        <f t="shared" si="2"/>
        <v>0</v>
      </c>
      <c r="C19" s="121" t="s">
        <v>389</v>
      </c>
      <c r="D19" s="121" t="s">
        <v>389</v>
      </c>
      <c r="E19" s="121" t="s">
        <v>626</v>
      </c>
      <c r="F19" s="122" t="s">
        <v>626</v>
      </c>
      <c r="G19" s="566">
        <f t="shared" si="1"/>
        <v>2</v>
      </c>
      <c r="H19" s="351" t="s">
        <v>626</v>
      </c>
      <c r="I19" s="351">
        <v>1</v>
      </c>
      <c r="J19" s="351" t="s">
        <v>389</v>
      </c>
      <c r="K19" s="564">
        <v>1</v>
      </c>
      <c r="L19" s="561">
        <f t="shared" si="3"/>
        <v>2</v>
      </c>
      <c r="M19" s="121" t="s">
        <v>626</v>
      </c>
      <c r="N19" s="121">
        <v>1</v>
      </c>
      <c r="O19" s="121" t="s">
        <v>626</v>
      </c>
      <c r="P19" s="122">
        <v>1</v>
      </c>
      <c r="Q19" s="26"/>
    </row>
    <row r="20" spans="1:17" s="21" customFormat="1" ht="21.75" customHeight="1">
      <c r="A20" s="184" t="s">
        <v>632</v>
      </c>
      <c r="B20" s="121">
        <f t="shared" si="2"/>
        <v>6</v>
      </c>
      <c r="C20" s="121">
        <v>6</v>
      </c>
      <c r="D20" s="121" t="s">
        <v>389</v>
      </c>
      <c r="E20" s="121" t="s">
        <v>626</v>
      </c>
      <c r="F20" s="122" t="s">
        <v>626</v>
      </c>
      <c r="G20" s="566">
        <f t="shared" si="1"/>
        <v>6</v>
      </c>
      <c r="H20" s="567">
        <v>6</v>
      </c>
      <c r="I20" s="351" t="s">
        <v>626</v>
      </c>
      <c r="J20" s="351" t="s">
        <v>626</v>
      </c>
      <c r="K20" s="564" t="s">
        <v>626</v>
      </c>
      <c r="L20" s="561">
        <f t="shared" si="3"/>
        <v>5</v>
      </c>
      <c r="M20" s="121">
        <v>5</v>
      </c>
      <c r="N20" s="121" t="s">
        <v>626</v>
      </c>
      <c r="O20" s="121" t="s">
        <v>626</v>
      </c>
      <c r="P20" s="122" t="s">
        <v>626</v>
      </c>
      <c r="Q20" s="26"/>
    </row>
    <row r="21" spans="1:17" s="21" customFormat="1" ht="21.75" customHeight="1">
      <c r="A21" s="184" t="s">
        <v>633</v>
      </c>
      <c r="B21" s="121">
        <f t="shared" si="2"/>
        <v>30</v>
      </c>
      <c r="C21" s="60">
        <v>27</v>
      </c>
      <c r="D21" s="121">
        <v>3</v>
      </c>
      <c r="E21" s="121" t="s">
        <v>626</v>
      </c>
      <c r="F21" s="122" t="s">
        <v>626</v>
      </c>
      <c r="G21" s="566">
        <f t="shared" si="1"/>
        <v>18</v>
      </c>
      <c r="H21" s="567">
        <v>15</v>
      </c>
      <c r="I21" s="351">
        <v>3</v>
      </c>
      <c r="J21" s="351" t="s">
        <v>626</v>
      </c>
      <c r="K21" s="564" t="s">
        <v>626</v>
      </c>
      <c r="L21" s="561">
        <f t="shared" si="3"/>
        <v>13</v>
      </c>
      <c r="M21" s="121">
        <v>9</v>
      </c>
      <c r="N21" s="121">
        <v>4</v>
      </c>
      <c r="O21" s="121" t="s">
        <v>626</v>
      </c>
      <c r="P21" s="122" t="s">
        <v>626</v>
      </c>
      <c r="Q21" s="26"/>
    </row>
    <row r="22" spans="1:17" s="21" customFormat="1" ht="21.75" customHeight="1">
      <c r="A22" s="184" t="s">
        <v>634</v>
      </c>
      <c r="B22" s="121">
        <f t="shared" si="2"/>
        <v>20</v>
      </c>
      <c r="C22" s="121">
        <v>16</v>
      </c>
      <c r="D22" s="121">
        <v>1</v>
      </c>
      <c r="E22" s="121">
        <v>1</v>
      </c>
      <c r="F22" s="122">
        <v>2</v>
      </c>
      <c r="G22" s="566">
        <f t="shared" si="1"/>
        <v>19</v>
      </c>
      <c r="H22" s="567">
        <v>15</v>
      </c>
      <c r="I22" s="351">
        <v>1</v>
      </c>
      <c r="J22" s="351">
        <v>1</v>
      </c>
      <c r="K22" s="564">
        <v>2</v>
      </c>
      <c r="L22" s="561">
        <f t="shared" si="3"/>
        <v>19</v>
      </c>
      <c r="M22" s="121">
        <v>16</v>
      </c>
      <c r="N22" s="121">
        <v>1</v>
      </c>
      <c r="O22" s="121">
        <v>1</v>
      </c>
      <c r="P22" s="122">
        <v>1</v>
      </c>
      <c r="Q22" s="26"/>
    </row>
    <row r="23" spans="1:17" s="21" customFormat="1" ht="21.75" customHeight="1">
      <c r="A23" s="184" t="s">
        <v>635</v>
      </c>
      <c r="B23" s="121">
        <f t="shared" si="2"/>
        <v>0</v>
      </c>
      <c r="C23" s="121" t="s">
        <v>389</v>
      </c>
      <c r="D23" s="121" t="s">
        <v>389</v>
      </c>
      <c r="E23" s="121" t="s">
        <v>626</v>
      </c>
      <c r="F23" s="122" t="s">
        <v>626</v>
      </c>
      <c r="G23" s="566">
        <f t="shared" si="1"/>
        <v>1</v>
      </c>
      <c r="H23" s="567">
        <v>1</v>
      </c>
      <c r="I23" s="351" t="s">
        <v>626</v>
      </c>
      <c r="J23" s="351" t="s">
        <v>626</v>
      </c>
      <c r="K23" s="564" t="s">
        <v>626</v>
      </c>
      <c r="L23" s="561">
        <f t="shared" si="3"/>
        <v>0</v>
      </c>
      <c r="M23" s="121" t="s">
        <v>626</v>
      </c>
      <c r="N23" s="121" t="s">
        <v>626</v>
      </c>
      <c r="O23" s="121" t="s">
        <v>626</v>
      </c>
      <c r="P23" s="122" t="s">
        <v>626</v>
      </c>
      <c r="Q23" s="26"/>
    </row>
    <row r="24" spans="1:17" s="21" customFormat="1" ht="21.75" customHeight="1">
      <c r="A24" s="184" t="s">
        <v>254</v>
      </c>
      <c r="B24" s="121">
        <f t="shared" si="2"/>
        <v>2</v>
      </c>
      <c r="C24" s="121">
        <v>1</v>
      </c>
      <c r="D24" s="121">
        <v>1</v>
      </c>
      <c r="E24" s="121" t="s">
        <v>626</v>
      </c>
      <c r="F24" s="122" t="s">
        <v>626</v>
      </c>
      <c r="G24" s="566">
        <f t="shared" si="1"/>
        <v>2</v>
      </c>
      <c r="H24" s="567">
        <v>1</v>
      </c>
      <c r="I24" s="351">
        <v>1</v>
      </c>
      <c r="J24" s="351" t="s">
        <v>626</v>
      </c>
      <c r="K24" s="564" t="s">
        <v>626</v>
      </c>
      <c r="L24" s="561">
        <f t="shared" si="3"/>
        <v>2</v>
      </c>
      <c r="M24" s="121">
        <v>1</v>
      </c>
      <c r="N24" s="121">
        <v>1</v>
      </c>
      <c r="O24" s="121" t="s">
        <v>626</v>
      </c>
      <c r="P24" s="122" t="s">
        <v>626</v>
      </c>
      <c r="Q24" s="26"/>
    </row>
    <row r="25" spans="1:17" s="21" customFormat="1" ht="21.75" customHeight="1">
      <c r="A25" s="184" t="s">
        <v>253</v>
      </c>
      <c r="B25" s="121">
        <f t="shared" si="2"/>
        <v>60</v>
      </c>
      <c r="C25" s="60">
        <v>21</v>
      </c>
      <c r="D25" s="121">
        <v>35</v>
      </c>
      <c r="E25" s="121">
        <v>4</v>
      </c>
      <c r="F25" s="122"/>
      <c r="G25" s="566">
        <f t="shared" si="1"/>
        <v>56</v>
      </c>
      <c r="H25" s="567">
        <v>17</v>
      </c>
      <c r="I25" s="351">
        <v>35</v>
      </c>
      <c r="J25" s="351">
        <v>4</v>
      </c>
      <c r="K25" s="564" t="s">
        <v>389</v>
      </c>
      <c r="L25" s="561">
        <f t="shared" si="3"/>
        <v>52</v>
      </c>
      <c r="M25" s="121">
        <v>21</v>
      </c>
      <c r="N25" s="121">
        <v>29</v>
      </c>
      <c r="O25" s="121">
        <v>2</v>
      </c>
      <c r="P25" s="122" t="s">
        <v>636</v>
      </c>
      <c r="Q25" s="26"/>
    </row>
    <row r="26" spans="1:17" s="21" customFormat="1" ht="21.75" customHeight="1">
      <c r="A26" s="184" t="s">
        <v>637</v>
      </c>
      <c r="B26" s="121">
        <f t="shared" si="2"/>
        <v>12</v>
      </c>
      <c r="C26" s="121">
        <v>11</v>
      </c>
      <c r="D26" s="121">
        <v>1</v>
      </c>
      <c r="E26" s="121" t="s">
        <v>636</v>
      </c>
      <c r="F26" s="122" t="s">
        <v>636</v>
      </c>
      <c r="G26" s="566">
        <f t="shared" si="1"/>
        <v>9</v>
      </c>
      <c r="H26" s="567">
        <v>8</v>
      </c>
      <c r="I26" s="351">
        <v>1</v>
      </c>
      <c r="J26" s="351" t="s">
        <v>636</v>
      </c>
      <c r="K26" s="564" t="s">
        <v>636</v>
      </c>
      <c r="L26" s="561">
        <f t="shared" si="3"/>
        <v>10</v>
      </c>
      <c r="M26" s="121">
        <v>9</v>
      </c>
      <c r="N26" s="121">
        <v>1</v>
      </c>
      <c r="O26" s="121" t="s">
        <v>636</v>
      </c>
      <c r="P26" s="122" t="s">
        <v>636</v>
      </c>
      <c r="Q26" s="26"/>
    </row>
    <row r="27" spans="1:17" s="21" customFormat="1" ht="21.75" customHeight="1">
      <c r="A27" s="184" t="s">
        <v>638</v>
      </c>
      <c r="B27" s="121">
        <f t="shared" si="2"/>
        <v>1</v>
      </c>
      <c r="C27" s="121" t="s">
        <v>389</v>
      </c>
      <c r="D27" s="121">
        <v>1</v>
      </c>
      <c r="E27" s="121" t="s">
        <v>636</v>
      </c>
      <c r="F27" s="122" t="s">
        <v>636</v>
      </c>
      <c r="G27" s="566">
        <f t="shared" si="1"/>
        <v>1</v>
      </c>
      <c r="H27" s="351" t="s">
        <v>636</v>
      </c>
      <c r="I27" s="351">
        <v>1</v>
      </c>
      <c r="J27" s="351" t="s">
        <v>636</v>
      </c>
      <c r="K27" s="564" t="s">
        <v>636</v>
      </c>
      <c r="L27" s="561">
        <f t="shared" si="3"/>
        <v>1</v>
      </c>
      <c r="M27" s="121" t="s">
        <v>636</v>
      </c>
      <c r="N27" s="121">
        <v>1</v>
      </c>
      <c r="O27" s="121" t="s">
        <v>636</v>
      </c>
      <c r="P27" s="122" t="s">
        <v>636</v>
      </c>
      <c r="Q27" s="26"/>
    </row>
    <row r="28" spans="1:17" s="21" customFormat="1" ht="21.75" customHeight="1">
      <c r="A28" s="184" t="s">
        <v>639</v>
      </c>
      <c r="B28" s="121">
        <f t="shared" si="2"/>
        <v>1</v>
      </c>
      <c r="C28" s="121" t="s">
        <v>389</v>
      </c>
      <c r="D28" s="121">
        <v>1</v>
      </c>
      <c r="E28" s="121" t="s">
        <v>636</v>
      </c>
      <c r="F28" s="122" t="s">
        <v>636</v>
      </c>
      <c r="G28" s="566">
        <f t="shared" si="1"/>
        <v>1</v>
      </c>
      <c r="H28" s="351" t="s">
        <v>636</v>
      </c>
      <c r="I28" s="351">
        <v>1</v>
      </c>
      <c r="J28" s="351" t="s">
        <v>636</v>
      </c>
      <c r="K28" s="564" t="s">
        <v>636</v>
      </c>
      <c r="L28" s="561">
        <f t="shared" si="3"/>
        <v>2</v>
      </c>
      <c r="M28" s="121" t="s">
        <v>636</v>
      </c>
      <c r="N28" s="121">
        <v>2</v>
      </c>
      <c r="O28" s="121" t="s">
        <v>636</v>
      </c>
      <c r="P28" s="122" t="s">
        <v>636</v>
      </c>
      <c r="Q28" s="26"/>
    </row>
    <row r="29" spans="1:17" s="21" customFormat="1" ht="21.75" customHeight="1">
      <c r="A29" s="184" t="s">
        <v>640</v>
      </c>
      <c r="B29" s="121">
        <f t="shared" si="2"/>
        <v>1</v>
      </c>
      <c r="C29" s="121">
        <v>1</v>
      </c>
      <c r="D29" s="121" t="s">
        <v>389</v>
      </c>
      <c r="E29" s="121" t="s">
        <v>636</v>
      </c>
      <c r="F29" s="122" t="s">
        <v>636</v>
      </c>
      <c r="G29" s="566">
        <f t="shared" si="1"/>
        <v>1</v>
      </c>
      <c r="H29" s="567">
        <v>1</v>
      </c>
      <c r="I29" s="351" t="s">
        <v>636</v>
      </c>
      <c r="J29" s="351" t="s">
        <v>636</v>
      </c>
      <c r="K29" s="564" t="s">
        <v>636</v>
      </c>
      <c r="L29" s="561">
        <f t="shared" si="3"/>
        <v>1</v>
      </c>
      <c r="M29" s="121">
        <v>1</v>
      </c>
      <c r="N29" s="121" t="s">
        <v>636</v>
      </c>
      <c r="O29" s="121" t="s">
        <v>636</v>
      </c>
      <c r="P29" s="122" t="s">
        <v>636</v>
      </c>
      <c r="Q29" s="26"/>
    </row>
    <row r="30" spans="1:17" s="21" customFormat="1" ht="21.75" customHeight="1">
      <c r="A30" s="184" t="s">
        <v>641</v>
      </c>
      <c r="B30" s="121">
        <f t="shared" si="2"/>
        <v>1</v>
      </c>
      <c r="C30" s="121" t="s">
        <v>389</v>
      </c>
      <c r="D30" s="121">
        <v>1</v>
      </c>
      <c r="E30" s="121" t="s">
        <v>636</v>
      </c>
      <c r="F30" s="122" t="s">
        <v>636</v>
      </c>
      <c r="G30" s="566">
        <f t="shared" si="1"/>
        <v>1</v>
      </c>
      <c r="H30" s="351" t="s">
        <v>636</v>
      </c>
      <c r="I30" s="351">
        <v>1</v>
      </c>
      <c r="J30" s="351" t="s">
        <v>636</v>
      </c>
      <c r="K30" s="564" t="s">
        <v>636</v>
      </c>
      <c r="L30" s="561">
        <f t="shared" si="3"/>
        <v>2</v>
      </c>
      <c r="M30" s="121">
        <v>1</v>
      </c>
      <c r="N30" s="121">
        <v>1</v>
      </c>
      <c r="O30" s="121" t="s">
        <v>636</v>
      </c>
      <c r="P30" s="122" t="s">
        <v>636</v>
      </c>
      <c r="Q30" s="26"/>
    </row>
    <row r="31" spans="1:17" s="21" customFormat="1" ht="21.75" customHeight="1">
      <c r="A31" s="184" t="s">
        <v>642</v>
      </c>
      <c r="B31" s="121">
        <f t="shared" si="2"/>
        <v>1</v>
      </c>
      <c r="C31" s="121">
        <v>1</v>
      </c>
      <c r="D31" s="121" t="s">
        <v>636</v>
      </c>
      <c r="E31" s="121" t="s">
        <v>636</v>
      </c>
      <c r="F31" s="122" t="s">
        <v>636</v>
      </c>
      <c r="G31" s="566">
        <f t="shared" si="1"/>
        <v>1</v>
      </c>
      <c r="H31" s="567">
        <v>1</v>
      </c>
      <c r="I31" s="351" t="s">
        <v>636</v>
      </c>
      <c r="J31" s="351" t="s">
        <v>636</v>
      </c>
      <c r="K31" s="564" t="s">
        <v>636</v>
      </c>
      <c r="L31" s="561">
        <f t="shared" si="3"/>
        <v>1</v>
      </c>
      <c r="M31" s="121">
        <v>1</v>
      </c>
      <c r="N31" s="121" t="s">
        <v>636</v>
      </c>
      <c r="O31" s="121" t="s">
        <v>636</v>
      </c>
      <c r="P31" s="122" t="s">
        <v>636</v>
      </c>
      <c r="Q31" s="26"/>
    </row>
    <row r="32" spans="1:17" s="21" customFormat="1" ht="21.75" customHeight="1">
      <c r="A32" s="184" t="s">
        <v>643</v>
      </c>
      <c r="B32" s="121">
        <f t="shared" si="2"/>
        <v>1</v>
      </c>
      <c r="C32" s="121">
        <v>1</v>
      </c>
      <c r="D32" s="121" t="s">
        <v>636</v>
      </c>
      <c r="E32" s="121" t="s">
        <v>636</v>
      </c>
      <c r="F32" s="122" t="s">
        <v>636</v>
      </c>
      <c r="G32" s="566">
        <f t="shared" si="1"/>
        <v>1</v>
      </c>
      <c r="H32" s="567">
        <v>1</v>
      </c>
      <c r="I32" s="351" t="s">
        <v>636</v>
      </c>
      <c r="J32" s="351" t="s">
        <v>636</v>
      </c>
      <c r="K32" s="564" t="s">
        <v>636</v>
      </c>
      <c r="L32" s="561">
        <f t="shared" si="3"/>
        <v>1</v>
      </c>
      <c r="M32" s="121">
        <v>1</v>
      </c>
      <c r="N32" s="121" t="s">
        <v>636</v>
      </c>
      <c r="O32" s="121" t="s">
        <v>636</v>
      </c>
      <c r="P32" s="122" t="s">
        <v>636</v>
      </c>
      <c r="Q32" s="26"/>
    </row>
    <row r="33" spans="1:17" s="21" customFormat="1" ht="21.75" customHeight="1">
      <c r="A33" s="184" t="s">
        <v>644</v>
      </c>
      <c r="B33" s="121">
        <f t="shared" si="2"/>
        <v>42</v>
      </c>
      <c r="C33" s="121">
        <v>41</v>
      </c>
      <c r="D33" s="121">
        <v>1</v>
      </c>
      <c r="E33" s="121" t="s">
        <v>636</v>
      </c>
      <c r="F33" s="122" t="s">
        <v>636</v>
      </c>
      <c r="G33" s="566">
        <f t="shared" si="1"/>
        <v>41</v>
      </c>
      <c r="H33" s="567">
        <v>40</v>
      </c>
      <c r="I33" s="351">
        <v>1</v>
      </c>
      <c r="J33" s="351" t="s">
        <v>636</v>
      </c>
      <c r="K33" s="564" t="s">
        <v>636</v>
      </c>
      <c r="L33" s="561">
        <f t="shared" si="3"/>
        <v>37</v>
      </c>
      <c r="M33" s="121">
        <v>35</v>
      </c>
      <c r="N33" s="121">
        <v>2</v>
      </c>
      <c r="O33" s="121" t="s">
        <v>636</v>
      </c>
      <c r="P33" s="122" t="s">
        <v>636</v>
      </c>
      <c r="Q33" s="26"/>
    </row>
    <row r="34" spans="1:17" s="21" customFormat="1" ht="21.75" customHeight="1">
      <c r="A34" s="184" t="s">
        <v>645</v>
      </c>
      <c r="B34" s="121">
        <f t="shared" si="2"/>
        <v>2</v>
      </c>
      <c r="C34" s="121">
        <v>2</v>
      </c>
      <c r="D34" s="121" t="s">
        <v>636</v>
      </c>
      <c r="E34" s="121" t="s">
        <v>636</v>
      </c>
      <c r="F34" s="122" t="s">
        <v>636</v>
      </c>
      <c r="G34" s="566">
        <f t="shared" si="1"/>
        <v>2</v>
      </c>
      <c r="H34" s="567">
        <v>2</v>
      </c>
      <c r="I34" s="351" t="s">
        <v>636</v>
      </c>
      <c r="J34" s="351" t="s">
        <v>636</v>
      </c>
      <c r="K34" s="564" t="s">
        <v>636</v>
      </c>
      <c r="L34" s="561">
        <f t="shared" si="3"/>
        <v>1</v>
      </c>
      <c r="M34" s="121">
        <v>1</v>
      </c>
      <c r="N34" s="121" t="s">
        <v>636</v>
      </c>
      <c r="O34" s="121" t="s">
        <v>636</v>
      </c>
      <c r="P34" s="122" t="s">
        <v>636</v>
      </c>
      <c r="Q34" s="26"/>
    </row>
    <row r="35" spans="1:17" s="21" customFormat="1" ht="21.75" customHeight="1">
      <c r="A35" s="184" t="s">
        <v>646</v>
      </c>
      <c r="B35" s="121">
        <f t="shared" si="2"/>
        <v>127</v>
      </c>
      <c r="C35" s="60">
        <v>62</v>
      </c>
      <c r="D35" s="121">
        <v>41</v>
      </c>
      <c r="E35" s="121">
        <v>9</v>
      </c>
      <c r="F35" s="122">
        <v>15</v>
      </c>
      <c r="G35" s="566">
        <f t="shared" si="1"/>
        <v>123</v>
      </c>
      <c r="H35" s="567">
        <v>59</v>
      </c>
      <c r="I35" s="351">
        <v>43</v>
      </c>
      <c r="J35" s="351">
        <v>7</v>
      </c>
      <c r="K35" s="564">
        <v>14</v>
      </c>
      <c r="L35" s="561">
        <f t="shared" si="3"/>
        <v>117</v>
      </c>
      <c r="M35" s="121">
        <v>55</v>
      </c>
      <c r="N35" s="121">
        <v>41</v>
      </c>
      <c r="O35" s="121">
        <v>7</v>
      </c>
      <c r="P35" s="122">
        <v>14</v>
      </c>
      <c r="Q35" s="26"/>
    </row>
    <row r="36" spans="1:17" s="21" customFormat="1" ht="21.75" customHeight="1">
      <c r="A36" s="184" t="s">
        <v>647</v>
      </c>
      <c r="B36" s="121">
        <f t="shared" si="2"/>
        <v>58</v>
      </c>
      <c r="C36" s="60">
        <v>14</v>
      </c>
      <c r="D36" s="121">
        <v>43</v>
      </c>
      <c r="E36" s="121">
        <v>1</v>
      </c>
      <c r="F36" s="122" t="s">
        <v>636</v>
      </c>
      <c r="G36" s="566">
        <f t="shared" si="1"/>
        <v>55</v>
      </c>
      <c r="H36" s="567">
        <v>10</v>
      </c>
      <c r="I36" s="351">
        <v>43</v>
      </c>
      <c r="J36" s="351">
        <v>1</v>
      </c>
      <c r="K36" s="564">
        <v>1</v>
      </c>
      <c r="L36" s="561">
        <f t="shared" si="3"/>
        <v>66</v>
      </c>
      <c r="M36" s="121">
        <v>13</v>
      </c>
      <c r="N36" s="121">
        <v>50</v>
      </c>
      <c r="O36" s="121">
        <v>1</v>
      </c>
      <c r="P36" s="122">
        <v>2</v>
      </c>
      <c r="Q36" s="26"/>
    </row>
    <row r="37" spans="1:17" s="21" customFormat="1" ht="21.75" customHeight="1">
      <c r="A37" s="184" t="s">
        <v>648</v>
      </c>
      <c r="B37" s="121">
        <f t="shared" si="2"/>
        <v>4</v>
      </c>
      <c r="C37" s="121" t="s">
        <v>389</v>
      </c>
      <c r="D37" s="121">
        <v>3</v>
      </c>
      <c r="E37" s="121" t="s">
        <v>389</v>
      </c>
      <c r="F37" s="122">
        <v>1</v>
      </c>
      <c r="G37" s="566">
        <f t="shared" si="1"/>
        <v>4</v>
      </c>
      <c r="H37" s="351" t="s">
        <v>636</v>
      </c>
      <c r="I37" s="351">
        <v>3</v>
      </c>
      <c r="J37" s="351" t="s">
        <v>389</v>
      </c>
      <c r="K37" s="564">
        <v>1</v>
      </c>
      <c r="L37" s="561">
        <f t="shared" si="3"/>
        <v>4</v>
      </c>
      <c r="M37" s="121" t="s">
        <v>636</v>
      </c>
      <c r="N37" s="121">
        <v>3</v>
      </c>
      <c r="O37" s="121" t="s">
        <v>636</v>
      </c>
      <c r="P37" s="122">
        <v>1</v>
      </c>
      <c r="Q37" s="26"/>
    </row>
    <row r="38" spans="1:17" s="21" customFormat="1" ht="21.75" customHeight="1">
      <c r="A38" s="184" t="s">
        <v>649</v>
      </c>
      <c r="B38" s="121">
        <f t="shared" si="2"/>
        <v>1</v>
      </c>
      <c r="C38" s="121" t="s">
        <v>389</v>
      </c>
      <c r="D38" s="121">
        <v>1</v>
      </c>
      <c r="E38" s="121" t="s">
        <v>636</v>
      </c>
      <c r="F38" s="122" t="s">
        <v>636</v>
      </c>
      <c r="G38" s="566">
        <f t="shared" si="1"/>
        <v>1</v>
      </c>
      <c r="H38" s="351" t="s">
        <v>636</v>
      </c>
      <c r="I38" s="351">
        <v>1</v>
      </c>
      <c r="J38" s="351" t="s">
        <v>389</v>
      </c>
      <c r="K38" s="564" t="s">
        <v>389</v>
      </c>
      <c r="L38" s="561">
        <f t="shared" si="3"/>
        <v>1</v>
      </c>
      <c r="M38" s="121" t="s">
        <v>636</v>
      </c>
      <c r="N38" s="121">
        <v>1</v>
      </c>
      <c r="O38" s="121" t="s">
        <v>636</v>
      </c>
      <c r="P38" s="122" t="s">
        <v>636</v>
      </c>
      <c r="Q38" s="26"/>
    </row>
    <row r="39" spans="1:17" s="21" customFormat="1" ht="21.75" customHeight="1">
      <c r="A39" s="184" t="s">
        <v>650</v>
      </c>
      <c r="B39" s="121">
        <f t="shared" si="2"/>
        <v>1</v>
      </c>
      <c r="C39" s="121" t="s">
        <v>389</v>
      </c>
      <c r="D39" s="121">
        <v>1</v>
      </c>
      <c r="E39" s="121" t="s">
        <v>636</v>
      </c>
      <c r="F39" s="122" t="s">
        <v>636</v>
      </c>
      <c r="G39" s="566">
        <f t="shared" si="1"/>
        <v>1</v>
      </c>
      <c r="H39" s="351" t="s">
        <v>636</v>
      </c>
      <c r="I39" s="351">
        <v>1</v>
      </c>
      <c r="J39" s="351" t="s">
        <v>389</v>
      </c>
      <c r="K39" s="564" t="s">
        <v>389</v>
      </c>
      <c r="L39" s="561">
        <f t="shared" si="3"/>
        <v>2</v>
      </c>
      <c r="M39" s="121">
        <v>1</v>
      </c>
      <c r="N39" s="121">
        <v>1</v>
      </c>
      <c r="O39" s="121" t="s">
        <v>636</v>
      </c>
      <c r="P39" s="122" t="s">
        <v>636</v>
      </c>
      <c r="Q39" s="26"/>
    </row>
    <row r="40" spans="1:17" s="21" customFormat="1" ht="21.75" customHeight="1">
      <c r="A40" s="184" t="s">
        <v>651</v>
      </c>
      <c r="B40" s="121">
        <f t="shared" si="2"/>
        <v>23</v>
      </c>
      <c r="C40" s="121">
        <v>2</v>
      </c>
      <c r="D40" s="121">
        <v>19</v>
      </c>
      <c r="E40" s="121">
        <v>1</v>
      </c>
      <c r="F40" s="122">
        <v>1</v>
      </c>
      <c r="G40" s="566">
        <f t="shared" si="1"/>
        <v>23</v>
      </c>
      <c r="H40" s="567">
        <v>1</v>
      </c>
      <c r="I40" s="351">
        <v>20</v>
      </c>
      <c r="J40" s="351">
        <v>1</v>
      </c>
      <c r="K40" s="564">
        <v>1</v>
      </c>
      <c r="L40" s="561">
        <f t="shared" si="3"/>
        <v>25</v>
      </c>
      <c r="M40" s="121">
        <v>1</v>
      </c>
      <c r="N40" s="121">
        <v>21</v>
      </c>
      <c r="O40" s="121">
        <v>1</v>
      </c>
      <c r="P40" s="122">
        <v>2</v>
      </c>
      <c r="Q40" s="26"/>
    </row>
    <row r="41" spans="1:17" s="21" customFormat="1" ht="21.75" customHeight="1">
      <c r="A41" s="184" t="s">
        <v>652</v>
      </c>
      <c r="B41" s="121">
        <f t="shared" si="2"/>
        <v>1</v>
      </c>
      <c r="C41" s="121">
        <v>1</v>
      </c>
      <c r="D41" s="121" t="s">
        <v>636</v>
      </c>
      <c r="E41" s="121" t="s">
        <v>636</v>
      </c>
      <c r="F41" s="122" t="s">
        <v>636</v>
      </c>
      <c r="G41" s="566">
        <f t="shared" si="1"/>
        <v>1</v>
      </c>
      <c r="H41" s="567">
        <v>1</v>
      </c>
      <c r="I41" s="351" t="s">
        <v>636</v>
      </c>
      <c r="J41" s="351" t="s">
        <v>389</v>
      </c>
      <c r="K41" s="564" t="s">
        <v>389</v>
      </c>
      <c r="L41" s="561">
        <f t="shared" si="3"/>
        <v>1</v>
      </c>
      <c r="M41" s="121">
        <v>1</v>
      </c>
      <c r="N41" s="121" t="s">
        <v>636</v>
      </c>
      <c r="O41" s="121" t="s">
        <v>636</v>
      </c>
      <c r="P41" s="122" t="s">
        <v>636</v>
      </c>
      <c r="Q41" s="26"/>
    </row>
    <row r="42" spans="1:17" s="21" customFormat="1" ht="21.75" customHeight="1">
      <c r="A42" s="184" t="s">
        <v>653</v>
      </c>
      <c r="B42" s="121">
        <f t="shared" si="2"/>
        <v>1</v>
      </c>
      <c r="C42" s="121">
        <v>1</v>
      </c>
      <c r="D42" s="121" t="s">
        <v>636</v>
      </c>
      <c r="E42" s="121" t="s">
        <v>636</v>
      </c>
      <c r="F42" s="122" t="s">
        <v>636</v>
      </c>
      <c r="G42" s="566">
        <f t="shared" si="1"/>
        <v>1</v>
      </c>
      <c r="H42" s="567">
        <v>1</v>
      </c>
      <c r="I42" s="351" t="s">
        <v>636</v>
      </c>
      <c r="J42" s="351" t="s">
        <v>389</v>
      </c>
      <c r="K42" s="564" t="s">
        <v>389</v>
      </c>
      <c r="L42" s="561">
        <f t="shared" si="3"/>
        <v>1</v>
      </c>
      <c r="M42" s="121">
        <v>1</v>
      </c>
      <c r="N42" s="121" t="s">
        <v>636</v>
      </c>
      <c r="O42" s="121" t="s">
        <v>636</v>
      </c>
      <c r="P42" s="122" t="s">
        <v>636</v>
      </c>
      <c r="Q42" s="26"/>
    </row>
    <row r="43" spans="1:17" s="21" customFormat="1" ht="21.75" customHeight="1">
      <c r="A43" s="184" t="s">
        <v>255</v>
      </c>
      <c r="B43" s="121">
        <f t="shared" si="2"/>
        <v>4</v>
      </c>
      <c r="C43" s="121">
        <v>4</v>
      </c>
      <c r="D43" s="121" t="s">
        <v>654</v>
      </c>
      <c r="E43" s="121" t="s">
        <v>654</v>
      </c>
      <c r="F43" s="122" t="s">
        <v>654</v>
      </c>
      <c r="G43" s="566">
        <f t="shared" si="1"/>
        <v>4</v>
      </c>
      <c r="H43" s="567">
        <v>4</v>
      </c>
      <c r="I43" s="351" t="s">
        <v>654</v>
      </c>
      <c r="J43" s="351" t="s">
        <v>389</v>
      </c>
      <c r="K43" s="564" t="s">
        <v>389</v>
      </c>
      <c r="L43" s="561">
        <f t="shared" si="3"/>
        <v>1</v>
      </c>
      <c r="M43" s="121">
        <v>1</v>
      </c>
      <c r="N43" s="121" t="s">
        <v>654</v>
      </c>
      <c r="O43" s="121" t="s">
        <v>654</v>
      </c>
      <c r="P43" s="122" t="s">
        <v>654</v>
      </c>
      <c r="Q43" s="26"/>
    </row>
    <row r="44" spans="1:17" s="21" customFormat="1" ht="21.75" customHeight="1">
      <c r="A44" s="184" t="s">
        <v>256</v>
      </c>
      <c r="B44" s="121">
        <f t="shared" si="2"/>
        <v>9</v>
      </c>
      <c r="C44" s="121">
        <v>4</v>
      </c>
      <c r="D44" s="121">
        <v>5</v>
      </c>
      <c r="E44" s="121" t="s">
        <v>389</v>
      </c>
      <c r="F44" s="122" t="s">
        <v>655</v>
      </c>
      <c r="G44" s="566">
        <f t="shared" si="1"/>
        <v>12</v>
      </c>
      <c r="H44" s="567">
        <v>6</v>
      </c>
      <c r="I44" s="351">
        <v>6</v>
      </c>
      <c r="J44" s="351" t="s">
        <v>389</v>
      </c>
      <c r="K44" s="564" t="s">
        <v>389</v>
      </c>
      <c r="L44" s="561">
        <f t="shared" si="3"/>
        <v>7</v>
      </c>
      <c r="M44" s="121">
        <v>4</v>
      </c>
      <c r="N44" s="121">
        <v>3</v>
      </c>
      <c r="O44" s="121" t="s">
        <v>655</v>
      </c>
      <c r="P44" s="122" t="s">
        <v>655</v>
      </c>
      <c r="Q44" s="26"/>
    </row>
    <row r="45" spans="1:17" s="21" customFormat="1" ht="21.75" customHeight="1">
      <c r="A45" s="184" t="s">
        <v>656</v>
      </c>
      <c r="B45" s="121">
        <f t="shared" si="2"/>
        <v>0</v>
      </c>
      <c r="C45" s="121" t="s">
        <v>389</v>
      </c>
      <c r="D45" s="121" t="s">
        <v>389</v>
      </c>
      <c r="E45" s="121" t="s">
        <v>655</v>
      </c>
      <c r="F45" s="122" t="s">
        <v>655</v>
      </c>
      <c r="G45" s="566">
        <f t="shared" si="1"/>
        <v>0</v>
      </c>
      <c r="H45" s="351" t="s">
        <v>655</v>
      </c>
      <c r="I45" s="351" t="s">
        <v>655</v>
      </c>
      <c r="J45" s="351" t="s">
        <v>389</v>
      </c>
      <c r="K45" s="564" t="s">
        <v>389</v>
      </c>
      <c r="L45" s="561">
        <f t="shared" si="3"/>
        <v>0</v>
      </c>
      <c r="M45" s="121" t="s">
        <v>655</v>
      </c>
      <c r="N45" s="121" t="s">
        <v>655</v>
      </c>
      <c r="O45" s="121" t="s">
        <v>655</v>
      </c>
      <c r="P45" s="122" t="s">
        <v>655</v>
      </c>
      <c r="Q45" s="26"/>
    </row>
    <row r="46" spans="1:17" s="21" customFormat="1" ht="21.75" customHeight="1">
      <c r="A46" s="185" t="s">
        <v>657</v>
      </c>
      <c r="B46" s="186">
        <f t="shared" si="2"/>
        <v>109</v>
      </c>
      <c r="C46" s="186">
        <v>42</v>
      </c>
      <c r="D46" s="186">
        <v>36</v>
      </c>
      <c r="E46" s="186">
        <v>17</v>
      </c>
      <c r="F46" s="482">
        <v>14</v>
      </c>
      <c r="G46" s="568">
        <f t="shared" si="1"/>
        <v>109</v>
      </c>
      <c r="H46" s="569">
        <v>43</v>
      </c>
      <c r="I46" s="352">
        <v>33</v>
      </c>
      <c r="J46" s="352">
        <v>18</v>
      </c>
      <c r="K46" s="565">
        <v>15</v>
      </c>
      <c r="L46" s="664">
        <f t="shared" si="3"/>
        <v>140</v>
      </c>
      <c r="M46" s="186">
        <v>72</v>
      </c>
      <c r="N46" s="186">
        <v>37</v>
      </c>
      <c r="O46" s="186">
        <v>18</v>
      </c>
      <c r="P46" s="482">
        <v>13</v>
      </c>
      <c r="Q46" s="26"/>
    </row>
    <row r="47" spans="1:17" s="21" customFormat="1" ht="18" customHeight="1">
      <c r="A47" s="296" t="s">
        <v>373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500"/>
      <c r="P47" s="500"/>
      <c r="Q47" s="26"/>
    </row>
    <row r="48" spans="1:16" s="21" customFormat="1" ht="14.25" customHeight="1">
      <c r="A48" s="295" t="s">
        <v>658</v>
      </c>
      <c r="B48" s="141"/>
      <c r="C48" s="141"/>
      <c r="H48" s="353"/>
      <c r="I48" s="353"/>
      <c r="J48" s="353"/>
      <c r="K48" s="353"/>
      <c r="L48" s="344"/>
      <c r="M48" s="344"/>
      <c r="N48" s="344"/>
      <c r="O48" s="344"/>
      <c r="P48" s="344"/>
    </row>
    <row r="49" spans="8:16" s="21" customFormat="1" ht="13.5">
      <c r="H49" s="353"/>
      <c r="I49" s="353"/>
      <c r="J49" s="353"/>
      <c r="K49" s="353"/>
      <c r="L49" s="343"/>
      <c r="M49" s="343"/>
      <c r="N49" s="343"/>
      <c r="O49" s="343"/>
      <c r="P49" s="343"/>
    </row>
    <row r="50" spans="1:16" s="21" customFormat="1" ht="13.5">
      <c r="A50" s="27"/>
      <c r="H50" s="353"/>
      <c r="I50" s="353"/>
      <c r="J50" s="353"/>
      <c r="K50" s="353"/>
      <c r="L50" s="343"/>
      <c r="M50" s="343"/>
      <c r="N50" s="343"/>
      <c r="O50" s="343"/>
      <c r="P50" s="343"/>
    </row>
    <row r="51" spans="1:16" s="21" customFormat="1" ht="13.5">
      <c r="A51" s="27"/>
      <c r="H51" s="353"/>
      <c r="I51" s="353"/>
      <c r="J51" s="353"/>
      <c r="K51" s="353"/>
      <c r="L51" s="343"/>
      <c r="M51" s="343"/>
      <c r="N51" s="343"/>
      <c r="O51" s="343"/>
      <c r="P51" s="343"/>
    </row>
    <row r="52" spans="1:16" s="21" customFormat="1" ht="13.5">
      <c r="A52" s="27"/>
      <c r="H52" s="353"/>
      <c r="I52" s="353"/>
      <c r="J52" s="353"/>
      <c r="K52" s="353"/>
      <c r="L52" s="343"/>
      <c r="M52" s="343"/>
      <c r="N52" s="343"/>
      <c r="O52" s="343"/>
      <c r="P52" s="343"/>
    </row>
    <row r="53" spans="1:16" s="21" customFormat="1" ht="13.5">
      <c r="A53" s="27"/>
      <c r="H53" s="353"/>
      <c r="I53" s="353"/>
      <c r="J53" s="353"/>
      <c r="K53" s="353"/>
      <c r="L53" s="343"/>
      <c r="M53" s="343"/>
      <c r="N53" s="343"/>
      <c r="O53" s="343"/>
      <c r="P53" s="343"/>
    </row>
    <row r="54" spans="1:16" s="21" customFormat="1" ht="13.5">
      <c r="A54" s="27"/>
      <c r="H54" s="353"/>
      <c r="I54" s="353"/>
      <c r="J54" s="353"/>
      <c r="K54" s="353"/>
      <c r="L54" s="343"/>
      <c r="M54" s="343"/>
      <c r="N54" s="343"/>
      <c r="O54" s="343"/>
      <c r="P54" s="343"/>
    </row>
    <row r="55" spans="1:16" s="21" customFormat="1" ht="13.5">
      <c r="A55" s="27"/>
      <c r="H55" s="353"/>
      <c r="I55" s="353"/>
      <c r="J55" s="353"/>
      <c r="K55" s="353"/>
      <c r="L55" s="343"/>
      <c r="M55" s="343"/>
      <c r="N55" s="343"/>
      <c r="O55" s="343"/>
      <c r="P55" s="343"/>
    </row>
    <row r="56" spans="1:16" s="21" customFormat="1" ht="13.5">
      <c r="A56" s="27"/>
      <c r="H56" s="353"/>
      <c r="I56" s="353"/>
      <c r="J56" s="353"/>
      <c r="K56" s="353"/>
      <c r="L56" s="343"/>
      <c r="M56" s="343"/>
      <c r="N56" s="343"/>
      <c r="O56" s="343"/>
      <c r="P56" s="343"/>
    </row>
    <row r="57" spans="1:16" s="21" customFormat="1" ht="13.5">
      <c r="A57" s="27"/>
      <c r="H57" s="353"/>
      <c r="I57" s="353"/>
      <c r="J57" s="353"/>
      <c r="K57" s="353"/>
      <c r="L57" s="343"/>
      <c r="M57" s="343"/>
      <c r="N57" s="343"/>
      <c r="O57" s="343"/>
      <c r="P57" s="343"/>
    </row>
    <row r="58" spans="1:16" s="21" customFormat="1" ht="13.5">
      <c r="A58" s="27"/>
      <c r="H58" s="353"/>
      <c r="I58" s="353"/>
      <c r="J58" s="353"/>
      <c r="K58" s="353"/>
      <c r="L58" s="343"/>
      <c r="M58" s="343"/>
      <c r="N58" s="343"/>
      <c r="O58" s="343"/>
      <c r="P58" s="343"/>
    </row>
    <row r="59" spans="1:16" s="21" customFormat="1" ht="13.5">
      <c r="A59" s="27"/>
      <c r="H59" s="353"/>
      <c r="I59" s="353"/>
      <c r="J59" s="353"/>
      <c r="K59" s="353"/>
      <c r="L59" s="343"/>
      <c r="M59" s="343"/>
      <c r="N59" s="343"/>
      <c r="O59" s="343"/>
      <c r="P59" s="343"/>
    </row>
    <row r="60" spans="1:16" s="21" customFormat="1" ht="13.5">
      <c r="A60" s="27"/>
      <c r="H60" s="353"/>
      <c r="I60" s="353"/>
      <c r="J60" s="353"/>
      <c r="K60" s="353"/>
      <c r="L60" s="343"/>
      <c r="M60" s="343"/>
      <c r="N60" s="343"/>
      <c r="O60" s="343"/>
      <c r="P60" s="343"/>
    </row>
    <row r="61" spans="1:16" s="21" customFormat="1" ht="13.5">
      <c r="A61" s="27"/>
      <c r="H61" s="353"/>
      <c r="I61" s="353"/>
      <c r="J61" s="353"/>
      <c r="K61" s="353"/>
      <c r="L61" s="343"/>
      <c r="M61" s="343"/>
      <c r="N61" s="343"/>
      <c r="O61" s="343"/>
      <c r="P61" s="343"/>
    </row>
    <row r="62" spans="1:16" s="21" customFormat="1" ht="13.5">
      <c r="A62" s="27"/>
      <c r="H62" s="353"/>
      <c r="I62" s="353"/>
      <c r="J62" s="353"/>
      <c r="K62" s="353"/>
      <c r="L62" s="343"/>
      <c r="M62" s="343"/>
      <c r="N62" s="343"/>
      <c r="O62" s="343"/>
      <c r="P62" s="343"/>
    </row>
    <row r="63" spans="1:16" s="21" customFormat="1" ht="13.5">
      <c r="A63" s="27"/>
      <c r="H63" s="353"/>
      <c r="I63" s="353"/>
      <c r="J63" s="353"/>
      <c r="K63" s="353"/>
      <c r="L63" s="343"/>
      <c r="M63" s="343"/>
      <c r="N63" s="343"/>
      <c r="O63" s="343"/>
      <c r="P63" s="343"/>
    </row>
    <row r="64" spans="1:16" s="21" customFormat="1" ht="13.5">
      <c r="A64" s="27"/>
      <c r="H64" s="353"/>
      <c r="I64" s="353"/>
      <c r="J64" s="353"/>
      <c r="K64" s="353"/>
      <c r="L64" s="343"/>
      <c r="M64" s="343"/>
      <c r="N64" s="343"/>
      <c r="O64" s="343"/>
      <c r="P64" s="343"/>
    </row>
    <row r="65" spans="1:16" s="21" customFormat="1" ht="13.5">
      <c r="A65" s="27"/>
      <c r="H65" s="353"/>
      <c r="I65" s="353"/>
      <c r="J65" s="353"/>
      <c r="K65" s="353"/>
      <c r="L65" s="343"/>
      <c r="M65" s="343"/>
      <c r="N65" s="343"/>
      <c r="O65" s="343"/>
      <c r="P65" s="343"/>
    </row>
    <row r="66" spans="1:16" s="21" customFormat="1" ht="13.5">
      <c r="A66" s="27"/>
      <c r="H66" s="353"/>
      <c r="I66" s="353"/>
      <c r="J66" s="353"/>
      <c r="K66" s="353"/>
      <c r="L66" s="343"/>
      <c r="M66" s="343"/>
      <c r="N66" s="343"/>
      <c r="O66" s="343"/>
      <c r="P66" s="343"/>
    </row>
    <row r="67" spans="1:16" s="21" customFormat="1" ht="13.5">
      <c r="A67" s="27"/>
      <c r="H67" s="353"/>
      <c r="I67" s="353"/>
      <c r="J67" s="353"/>
      <c r="K67" s="353"/>
      <c r="L67" s="343"/>
      <c r="M67" s="343"/>
      <c r="N67" s="343"/>
      <c r="O67" s="343"/>
      <c r="P67" s="343"/>
    </row>
    <row r="68" spans="1:16" s="21" customFormat="1" ht="13.5">
      <c r="A68" s="27"/>
      <c r="H68" s="353"/>
      <c r="I68" s="353"/>
      <c r="J68" s="353"/>
      <c r="K68" s="353"/>
      <c r="L68" s="343"/>
      <c r="M68" s="343"/>
      <c r="N68" s="343"/>
      <c r="O68" s="343"/>
      <c r="P68" s="343"/>
    </row>
    <row r="69" spans="1:16" s="21" customFormat="1" ht="13.5">
      <c r="A69" s="27"/>
      <c r="H69" s="353"/>
      <c r="I69" s="353"/>
      <c r="J69" s="353"/>
      <c r="K69" s="353"/>
      <c r="L69" s="343"/>
      <c r="M69" s="343"/>
      <c r="N69" s="343"/>
      <c r="O69" s="343"/>
      <c r="P69" s="343"/>
    </row>
    <row r="70" spans="12:16" ht="12">
      <c r="L70" s="355"/>
      <c r="M70" s="355"/>
      <c r="N70" s="355"/>
      <c r="O70" s="355"/>
      <c r="P70" s="355"/>
    </row>
    <row r="71" spans="12:16" ht="12">
      <c r="L71" s="355"/>
      <c r="M71" s="355"/>
      <c r="N71" s="355"/>
      <c r="O71" s="355"/>
      <c r="P71" s="355"/>
    </row>
    <row r="72" spans="12:16" ht="12">
      <c r="L72" s="355"/>
      <c r="M72" s="355"/>
      <c r="N72" s="355"/>
      <c r="O72" s="355"/>
      <c r="P72" s="355"/>
    </row>
    <row r="73" spans="12:16" ht="12">
      <c r="L73" s="355"/>
      <c r="M73" s="355"/>
      <c r="N73" s="355"/>
      <c r="O73" s="355"/>
      <c r="P73" s="355"/>
    </row>
    <row r="74" spans="12:16" ht="12">
      <c r="L74" s="355"/>
      <c r="M74" s="355"/>
      <c r="N74" s="355"/>
      <c r="O74" s="355"/>
      <c r="P74" s="355"/>
    </row>
    <row r="75" spans="12:16" ht="12">
      <c r="L75" s="355"/>
      <c r="M75" s="355"/>
      <c r="N75" s="355"/>
      <c r="O75" s="355"/>
      <c r="P75" s="355"/>
    </row>
    <row r="76" spans="12:16" ht="12">
      <c r="L76" s="355"/>
      <c r="M76" s="355"/>
      <c r="N76" s="355"/>
      <c r="O76" s="355"/>
      <c r="P76" s="355"/>
    </row>
    <row r="77" spans="12:16" ht="12">
      <c r="L77" s="355"/>
      <c r="M77" s="355"/>
      <c r="N77" s="355"/>
      <c r="O77" s="355"/>
      <c r="P77" s="355"/>
    </row>
    <row r="78" spans="12:16" ht="12">
      <c r="L78" s="355"/>
      <c r="M78" s="355"/>
      <c r="N78" s="355"/>
      <c r="O78" s="355"/>
      <c r="P78" s="355"/>
    </row>
    <row r="79" spans="12:16" ht="12">
      <c r="L79" s="355"/>
      <c r="M79" s="355"/>
      <c r="N79" s="355"/>
      <c r="O79" s="355"/>
      <c r="P79" s="355"/>
    </row>
    <row r="80" spans="12:16" ht="12">
      <c r="L80" s="355"/>
      <c r="M80" s="355"/>
      <c r="N80" s="355"/>
      <c r="O80" s="355"/>
      <c r="P80" s="355"/>
    </row>
    <row r="81" spans="12:16" ht="12">
      <c r="L81" s="355"/>
      <c r="M81" s="355"/>
      <c r="N81" s="355"/>
      <c r="O81" s="355"/>
      <c r="P81" s="355"/>
    </row>
    <row r="82" spans="12:16" ht="12">
      <c r="L82" s="355"/>
      <c r="M82" s="355"/>
      <c r="N82" s="355"/>
      <c r="O82" s="355"/>
      <c r="P82" s="355"/>
    </row>
    <row r="83" spans="12:16" ht="12">
      <c r="L83" s="355"/>
      <c r="M83" s="355"/>
      <c r="N83" s="355"/>
      <c r="O83" s="355"/>
      <c r="P83" s="355"/>
    </row>
    <row r="84" spans="12:16" ht="12">
      <c r="L84" s="355"/>
      <c r="M84" s="355"/>
      <c r="N84" s="355"/>
      <c r="O84" s="355"/>
      <c r="P84" s="355"/>
    </row>
    <row r="85" spans="12:16" ht="12">
      <c r="L85" s="355"/>
      <c r="M85" s="355"/>
      <c r="N85" s="355"/>
      <c r="O85" s="355"/>
      <c r="P85" s="355"/>
    </row>
    <row r="86" spans="12:16" ht="12">
      <c r="L86" s="355"/>
      <c r="M86" s="355"/>
      <c r="N86" s="355"/>
      <c r="O86" s="355"/>
      <c r="P86" s="355"/>
    </row>
    <row r="87" spans="12:16" ht="12">
      <c r="L87" s="355"/>
      <c r="M87" s="355"/>
      <c r="N87" s="355"/>
      <c r="O87" s="355"/>
      <c r="P87" s="355"/>
    </row>
    <row r="88" spans="12:16" ht="12">
      <c r="L88" s="355"/>
      <c r="M88" s="355"/>
      <c r="N88" s="355"/>
      <c r="O88" s="355"/>
      <c r="P88" s="355"/>
    </row>
    <row r="89" spans="12:16" ht="12">
      <c r="L89" s="355"/>
      <c r="M89" s="355"/>
      <c r="N89" s="355"/>
      <c r="O89" s="355"/>
      <c r="P89" s="355"/>
    </row>
    <row r="90" spans="12:16" ht="12">
      <c r="L90" s="355"/>
      <c r="M90" s="355"/>
      <c r="N90" s="355"/>
      <c r="O90" s="355"/>
      <c r="P90" s="355"/>
    </row>
    <row r="91" spans="12:16" ht="12">
      <c r="L91" s="355"/>
      <c r="M91" s="355"/>
      <c r="N91" s="355"/>
      <c r="O91" s="355"/>
      <c r="P91" s="355"/>
    </row>
    <row r="92" spans="12:16" ht="12">
      <c r="L92" s="355"/>
      <c r="M92" s="355"/>
      <c r="N92" s="355"/>
      <c r="O92" s="355"/>
      <c r="P92" s="355"/>
    </row>
    <row r="93" spans="12:16" ht="12">
      <c r="L93" s="355"/>
      <c r="M93" s="355"/>
      <c r="N93" s="355"/>
      <c r="O93" s="355"/>
      <c r="P93" s="355"/>
    </row>
    <row r="94" spans="12:16" ht="12">
      <c r="L94" s="355"/>
      <c r="M94" s="355"/>
      <c r="N94" s="355"/>
      <c r="O94" s="355"/>
      <c r="P94" s="355"/>
    </row>
    <row r="95" spans="12:16" ht="12">
      <c r="L95" s="355"/>
      <c r="M95" s="355"/>
      <c r="N95" s="355"/>
      <c r="O95" s="355"/>
      <c r="P95" s="355"/>
    </row>
    <row r="96" spans="12:16" ht="12">
      <c r="L96" s="355"/>
      <c r="M96" s="355"/>
      <c r="N96" s="355"/>
      <c r="O96" s="355"/>
      <c r="P96" s="355"/>
    </row>
    <row r="97" spans="12:16" ht="12">
      <c r="L97" s="355"/>
      <c r="M97" s="355"/>
      <c r="N97" s="355"/>
      <c r="O97" s="355"/>
      <c r="P97" s="355"/>
    </row>
    <row r="98" spans="12:16" ht="12">
      <c r="L98" s="355"/>
      <c r="M98" s="355"/>
      <c r="N98" s="355"/>
      <c r="O98" s="355"/>
      <c r="P98" s="355"/>
    </row>
    <row r="99" spans="12:16" ht="12">
      <c r="L99" s="355"/>
      <c r="M99" s="355"/>
      <c r="N99" s="355"/>
      <c r="O99" s="355"/>
      <c r="P99" s="355"/>
    </row>
    <row r="100" spans="12:16" ht="12">
      <c r="L100" s="355"/>
      <c r="M100" s="355"/>
      <c r="N100" s="355"/>
      <c r="O100" s="355"/>
      <c r="P100" s="355"/>
    </row>
    <row r="101" spans="12:16" ht="12">
      <c r="L101" s="355"/>
      <c r="M101" s="355"/>
      <c r="N101" s="355"/>
      <c r="O101" s="355"/>
      <c r="P101" s="355"/>
    </row>
    <row r="102" spans="12:16" ht="12">
      <c r="L102" s="355"/>
      <c r="M102" s="355"/>
      <c r="N102" s="355"/>
      <c r="O102" s="355"/>
      <c r="P102" s="355"/>
    </row>
    <row r="103" spans="12:16" ht="12">
      <c r="L103" s="355"/>
      <c r="M103" s="355"/>
      <c r="N103" s="355"/>
      <c r="O103" s="355"/>
      <c r="P103" s="355"/>
    </row>
    <row r="104" spans="12:16" ht="12">
      <c r="L104" s="355"/>
      <c r="M104" s="355"/>
      <c r="N104" s="355"/>
      <c r="O104" s="355"/>
      <c r="P104" s="355"/>
    </row>
    <row r="105" spans="12:16" ht="12">
      <c r="L105" s="355"/>
      <c r="M105" s="355"/>
      <c r="N105" s="355"/>
      <c r="O105" s="355"/>
      <c r="P105" s="355"/>
    </row>
    <row r="106" spans="12:16" ht="12">
      <c r="L106" s="355"/>
      <c r="M106" s="355"/>
      <c r="N106" s="355"/>
      <c r="O106" s="355"/>
      <c r="P106" s="355"/>
    </row>
    <row r="107" spans="12:16" ht="12">
      <c r="L107" s="355"/>
      <c r="M107" s="355"/>
      <c r="N107" s="355"/>
      <c r="O107" s="355"/>
      <c r="P107" s="355"/>
    </row>
    <row r="108" spans="12:16" ht="12">
      <c r="L108" s="355"/>
      <c r="M108" s="355"/>
      <c r="N108" s="355"/>
      <c r="O108" s="355"/>
      <c r="P108" s="355"/>
    </row>
    <row r="109" spans="12:16" ht="12">
      <c r="L109" s="355"/>
      <c r="M109" s="355"/>
      <c r="N109" s="355"/>
      <c r="O109" s="355"/>
      <c r="P109" s="355"/>
    </row>
    <row r="110" spans="12:16" ht="12">
      <c r="L110" s="355"/>
      <c r="M110" s="355"/>
      <c r="N110" s="355"/>
      <c r="O110" s="355"/>
      <c r="P110" s="355"/>
    </row>
    <row r="111" spans="12:16" ht="12">
      <c r="L111" s="355"/>
      <c r="M111" s="355"/>
      <c r="N111" s="355"/>
      <c r="O111" s="355"/>
      <c r="P111" s="355"/>
    </row>
    <row r="112" spans="12:16" ht="12">
      <c r="L112" s="355"/>
      <c r="M112" s="355"/>
      <c r="N112" s="355"/>
      <c r="O112" s="355"/>
      <c r="P112" s="355"/>
    </row>
    <row r="113" spans="12:16" ht="12">
      <c r="L113" s="355"/>
      <c r="M113" s="355"/>
      <c r="N113" s="355"/>
      <c r="O113" s="355"/>
      <c r="P113" s="355"/>
    </row>
    <row r="114" spans="12:16" ht="12">
      <c r="L114" s="355"/>
      <c r="M114" s="355"/>
      <c r="N114" s="355"/>
      <c r="O114" s="355"/>
      <c r="P114" s="355"/>
    </row>
    <row r="115" spans="12:16" ht="12">
      <c r="L115" s="355"/>
      <c r="M115" s="355"/>
      <c r="N115" s="355"/>
      <c r="O115" s="355"/>
      <c r="P115" s="355"/>
    </row>
    <row r="116" spans="12:16" ht="12">
      <c r="L116" s="355"/>
      <c r="M116" s="355"/>
      <c r="N116" s="355"/>
      <c r="O116" s="355"/>
      <c r="P116" s="355"/>
    </row>
    <row r="117" spans="12:16" ht="12">
      <c r="L117" s="355"/>
      <c r="M117" s="355"/>
      <c r="N117" s="355"/>
      <c r="O117" s="355"/>
      <c r="P117" s="355"/>
    </row>
    <row r="118" spans="12:16" ht="12">
      <c r="L118" s="355"/>
      <c r="M118" s="355"/>
      <c r="N118" s="355"/>
      <c r="O118" s="355"/>
      <c r="P118" s="355"/>
    </row>
    <row r="119" spans="12:16" ht="12">
      <c r="L119" s="355"/>
      <c r="M119" s="355"/>
      <c r="N119" s="355"/>
      <c r="O119" s="355"/>
      <c r="P119" s="355"/>
    </row>
    <row r="120" spans="12:16" ht="12">
      <c r="L120" s="355"/>
      <c r="M120" s="355"/>
      <c r="N120" s="355"/>
      <c r="O120" s="355"/>
      <c r="P120" s="355"/>
    </row>
    <row r="121" spans="12:16" ht="12">
      <c r="L121" s="355"/>
      <c r="M121" s="355"/>
      <c r="N121" s="355"/>
      <c r="O121" s="355"/>
      <c r="P121" s="355"/>
    </row>
    <row r="122" spans="12:16" ht="12">
      <c r="L122" s="355"/>
      <c r="M122" s="355"/>
      <c r="N122" s="355"/>
      <c r="O122" s="355"/>
      <c r="P122" s="355"/>
    </row>
    <row r="123" spans="12:16" ht="12">
      <c r="L123" s="355"/>
      <c r="M123" s="355"/>
      <c r="N123" s="355"/>
      <c r="O123" s="355"/>
      <c r="P123" s="355"/>
    </row>
    <row r="124" spans="12:16" ht="12">
      <c r="L124" s="355"/>
      <c r="M124" s="355"/>
      <c r="N124" s="355"/>
      <c r="O124" s="355"/>
      <c r="P124" s="355"/>
    </row>
    <row r="125" spans="12:16" ht="12">
      <c r="L125" s="355"/>
      <c r="M125" s="355"/>
      <c r="N125" s="355"/>
      <c r="O125" s="355"/>
      <c r="P125" s="355"/>
    </row>
    <row r="126" spans="12:16" ht="12">
      <c r="L126" s="355"/>
      <c r="M126" s="355"/>
      <c r="N126" s="355"/>
      <c r="O126" s="355"/>
      <c r="P126" s="355"/>
    </row>
    <row r="127" spans="12:16" ht="12">
      <c r="L127" s="355"/>
      <c r="M127" s="355"/>
      <c r="N127" s="355"/>
      <c r="O127" s="355"/>
      <c r="P127" s="355"/>
    </row>
    <row r="128" spans="12:16" ht="12">
      <c r="L128" s="355"/>
      <c r="M128" s="355"/>
      <c r="N128" s="355"/>
      <c r="O128" s="355"/>
      <c r="P128" s="355"/>
    </row>
    <row r="129" spans="12:16" ht="12">
      <c r="L129" s="355"/>
      <c r="M129" s="355"/>
      <c r="N129" s="355"/>
      <c r="O129" s="355"/>
      <c r="P129" s="355"/>
    </row>
    <row r="130" spans="12:16" ht="12">
      <c r="L130" s="355"/>
      <c r="M130" s="355"/>
      <c r="N130" s="355"/>
      <c r="O130" s="355"/>
      <c r="P130" s="355"/>
    </row>
    <row r="131" spans="12:16" ht="12">
      <c r="L131" s="355"/>
      <c r="M131" s="355"/>
      <c r="N131" s="355"/>
      <c r="O131" s="355"/>
      <c r="P131" s="355"/>
    </row>
    <row r="132" spans="12:16" ht="12">
      <c r="L132" s="355"/>
      <c r="M132" s="355"/>
      <c r="N132" s="355"/>
      <c r="O132" s="355"/>
      <c r="P132" s="355"/>
    </row>
    <row r="133" spans="12:16" ht="12">
      <c r="L133" s="355"/>
      <c r="M133" s="355"/>
      <c r="N133" s="355"/>
      <c r="O133" s="355"/>
      <c r="P133" s="355"/>
    </row>
    <row r="134" spans="12:16" ht="12">
      <c r="L134" s="355"/>
      <c r="M134" s="355"/>
      <c r="N134" s="355"/>
      <c r="O134" s="355"/>
      <c r="P134" s="355"/>
    </row>
    <row r="135" spans="12:16" ht="12">
      <c r="L135" s="355"/>
      <c r="M135" s="355"/>
      <c r="N135" s="355"/>
      <c r="O135" s="355"/>
      <c r="P135" s="355"/>
    </row>
    <row r="136" spans="12:16" ht="12">
      <c r="L136" s="355"/>
      <c r="M136" s="355"/>
      <c r="N136" s="355"/>
      <c r="O136" s="355"/>
      <c r="P136" s="355"/>
    </row>
    <row r="137" spans="12:16" ht="12">
      <c r="L137" s="355"/>
      <c r="M137" s="355"/>
      <c r="N137" s="355"/>
      <c r="O137" s="355"/>
      <c r="P137" s="355"/>
    </row>
    <row r="138" spans="12:16" ht="12">
      <c r="L138" s="355"/>
      <c r="M138" s="355"/>
      <c r="N138" s="355"/>
      <c r="O138" s="355"/>
      <c r="P138" s="355"/>
    </row>
    <row r="139" spans="12:16" ht="12">
      <c r="L139" s="355"/>
      <c r="M139" s="355"/>
      <c r="N139" s="355"/>
      <c r="O139" s="355"/>
      <c r="P139" s="355"/>
    </row>
    <row r="140" spans="12:16" ht="12">
      <c r="L140" s="355"/>
      <c r="M140" s="355"/>
      <c r="N140" s="355"/>
      <c r="O140" s="355"/>
      <c r="P140" s="355"/>
    </row>
    <row r="141" spans="12:16" ht="12">
      <c r="L141" s="355"/>
      <c r="M141" s="355"/>
      <c r="N141" s="355"/>
      <c r="O141" s="355"/>
      <c r="P141" s="355"/>
    </row>
    <row r="142" spans="12:16" ht="12">
      <c r="L142" s="355"/>
      <c r="M142" s="355"/>
      <c r="N142" s="355"/>
      <c r="O142" s="355"/>
      <c r="P142" s="355"/>
    </row>
    <row r="143" spans="12:16" ht="12">
      <c r="L143" s="355"/>
      <c r="M143" s="355"/>
      <c r="N143" s="355"/>
      <c r="O143" s="355"/>
      <c r="P143" s="355"/>
    </row>
    <row r="144" spans="12:16" ht="12">
      <c r="L144" s="355"/>
      <c r="M144" s="355"/>
      <c r="N144" s="355"/>
      <c r="O144" s="355"/>
      <c r="P144" s="355"/>
    </row>
    <row r="145" spans="12:16" ht="12">
      <c r="L145" s="355"/>
      <c r="M145" s="355"/>
      <c r="N145" s="355"/>
      <c r="O145" s="355"/>
      <c r="P145" s="355"/>
    </row>
    <row r="146" spans="12:16" ht="12">
      <c r="L146" s="355"/>
      <c r="M146" s="355"/>
      <c r="N146" s="355"/>
      <c r="O146" s="355"/>
      <c r="P146" s="355"/>
    </row>
    <row r="147" spans="12:16" ht="12">
      <c r="L147" s="355"/>
      <c r="M147" s="355"/>
      <c r="N147" s="355"/>
      <c r="O147" s="355"/>
      <c r="P147" s="355"/>
    </row>
    <row r="148" spans="12:16" ht="12">
      <c r="L148" s="355"/>
      <c r="M148" s="355"/>
      <c r="N148" s="355"/>
      <c r="O148" s="355"/>
      <c r="P148" s="355"/>
    </row>
    <row r="149" spans="12:16" ht="12">
      <c r="L149" s="355"/>
      <c r="M149" s="355"/>
      <c r="N149" s="355"/>
      <c r="O149" s="355"/>
      <c r="P149" s="355"/>
    </row>
    <row r="150" spans="12:16" ht="12">
      <c r="L150" s="355"/>
      <c r="M150" s="355"/>
      <c r="N150" s="355"/>
      <c r="O150" s="355"/>
      <c r="P150" s="355"/>
    </row>
    <row r="151" spans="12:16" ht="12">
      <c r="L151" s="355"/>
      <c r="M151" s="355"/>
      <c r="N151" s="355"/>
      <c r="O151" s="355"/>
      <c r="P151" s="355"/>
    </row>
    <row r="152" spans="12:16" ht="12">
      <c r="L152" s="355"/>
      <c r="M152" s="355"/>
      <c r="N152" s="355"/>
      <c r="O152" s="355"/>
      <c r="P152" s="355"/>
    </row>
    <row r="153" spans="12:16" ht="12">
      <c r="L153" s="355"/>
      <c r="M153" s="355"/>
      <c r="N153" s="355"/>
      <c r="O153" s="355"/>
      <c r="P153" s="355"/>
    </row>
    <row r="154" spans="12:16" ht="12">
      <c r="L154" s="355"/>
      <c r="M154" s="355"/>
      <c r="N154" s="355"/>
      <c r="O154" s="355"/>
      <c r="P154" s="355"/>
    </row>
    <row r="155" spans="12:16" ht="12">
      <c r="L155" s="355"/>
      <c r="M155" s="355"/>
      <c r="N155" s="355"/>
      <c r="O155" s="355"/>
      <c r="P155" s="355"/>
    </row>
    <row r="156" spans="12:16" ht="12">
      <c r="L156" s="355"/>
      <c r="M156" s="355"/>
      <c r="N156" s="355"/>
      <c r="O156" s="355"/>
      <c r="P156" s="355"/>
    </row>
    <row r="157" spans="12:16" ht="12">
      <c r="L157" s="355"/>
      <c r="M157" s="355"/>
      <c r="N157" s="355"/>
      <c r="O157" s="355"/>
      <c r="P157" s="355"/>
    </row>
    <row r="158" spans="12:16" ht="12">
      <c r="L158" s="355"/>
      <c r="M158" s="355"/>
      <c r="N158" s="355"/>
      <c r="O158" s="355"/>
      <c r="P158" s="355"/>
    </row>
    <row r="159" spans="12:16" ht="12">
      <c r="L159" s="355"/>
      <c r="M159" s="355"/>
      <c r="N159" s="355"/>
      <c r="O159" s="355"/>
      <c r="P159" s="355"/>
    </row>
    <row r="160" spans="12:16" ht="12">
      <c r="L160" s="355"/>
      <c r="M160" s="355"/>
      <c r="N160" s="355"/>
      <c r="O160" s="355"/>
      <c r="P160" s="355"/>
    </row>
    <row r="161" spans="12:16" ht="12">
      <c r="L161" s="355"/>
      <c r="M161" s="355"/>
      <c r="N161" s="355"/>
      <c r="O161" s="355"/>
      <c r="P161" s="355"/>
    </row>
    <row r="162" spans="12:16" ht="12">
      <c r="L162" s="355"/>
      <c r="M162" s="355"/>
      <c r="N162" s="355"/>
      <c r="O162" s="355"/>
      <c r="P162" s="355"/>
    </row>
    <row r="163" spans="12:16" ht="12">
      <c r="L163" s="355"/>
      <c r="M163" s="355"/>
      <c r="N163" s="355"/>
      <c r="O163" s="355"/>
      <c r="P163" s="355"/>
    </row>
    <row r="164" spans="12:16" ht="12">
      <c r="L164" s="355"/>
      <c r="M164" s="355"/>
      <c r="N164" s="355"/>
      <c r="O164" s="355"/>
      <c r="P164" s="355"/>
    </row>
    <row r="165" spans="12:16" ht="12">
      <c r="L165" s="355"/>
      <c r="M165" s="355"/>
      <c r="N165" s="355"/>
      <c r="O165" s="355"/>
      <c r="P165" s="355"/>
    </row>
    <row r="166" spans="12:16" ht="12">
      <c r="L166" s="355"/>
      <c r="M166" s="355"/>
      <c r="N166" s="355"/>
      <c r="O166" s="355"/>
      <c r="P166" s="355"/>
    </row>
    <row r="167" spans="12:16" ht="12">
      <c r="L167" s="355"/>
      <c r="M167" s="355"/>
      <c r="N167" s="355"/>
      <c r="O167" s="355"/>
      <c r="P167" s="355"/>
    </row>
    <row r="168" spans="12:16" ht="12">
      <c r="L168" s="355"/>
      <c r="M168" s="355"/>
      <c r="N168" s="355"/>
      <c r="O168" s="355"/>
      <c r="P168" s="355"/>
    </row>
    <row r="169" spans="12:16" ht="12">
      <c r="L169" s="355"/>
      <c r="M169" s="355"/>
      <c r="N169" s="355"/>
      <c r="O169" s="355"/>
      <c r="P169" s="355"/>
    </row>
    <row r="170" spans="12:16" ht="12">
      <c r="L170" s="355"/>
      <c r="M170" s="355"/>
      <c r="N170" s="355"/>
      <c r="O170" s="355"/>
      <c r="P170" s="355"/>
    </row>
    <row r="171" spans="12:16" ht="12">
      <c r="L171" s="355"/>
      <c r="M171" s="355"/>
      <c r="N171" s="355"/>
      <c r="O171" s="355"/>
      <c r="P171" s="355"/>
    </row>
    <row r="172" spans="12:16" ht="12">
      <c r="L172" s="355"/>
      <c r="M172" s="355"/>
      <c r="N172" s="355"/>
      <c r="O172" s="355"/>
      <c r="P172" s="355"/>
    </row>
    <row r="173" spans="12:16" ht="12">
      <c r="L173" s="355"/>
      <c r="M173" s="355"/>
      <c r="N173" s="355"/>
      <c r="O173" s="355"/>
      <c r="P173" s="355"/>
    </row>
    <row r="174" spans="12:16" ht="12">
      <c r="L174" s="355"/>
      <c r="M174" s="355"/>
      <c r="N174" s="355"/>
      <c r="O174" s="355"/>
      <c r="P174" s="355"/>
    </row>
    <row r="175" spans="12:16" ht="12">
      <c r="L175" s="355"/>
      <c r="M175" s="355"/>
      <c r="N175" s="355"/>
      <c r="O175" s="355"/>
      <c r="P175" s="355"/>
    </row>
    <row r="176" spans="12:16" ht="12">
      <c r="L176" s="355"/>
      <c r="M176" s="355"/>
      <c r="N176" s="355"/>
      <c r="O176" s="355"/>
      <c r="P176" s="355"/>
    </row>
    <row r="177" spans="12:16" ht="12">
      <c r="L177" s="355"/>
      <c r="M177" s="355"/>
      <c r="N177" s="355"/>
      <c r="O177" s="355"/>
      <c r="P177" s="355"/>
    </row>
    <row r="178" spans="12:16" ht="12">
      <c r="L178" s="355"/>
      <c r="M178" s="355"/>
      <c r="N178" s="355"/>
      <c r="O178" s="355"/>
      <c r="P178" s="355"/>
    </row>
    <row r="179" spans="12:16" ht="12">
      <c r="L179" s="355"/>
      <c r="M179" s="355"/>
      <c r="N179" s="355"/>
      <c r="O179" s="355"/>
      <c r="P179" s="355"/>
    </row>
    <row r="180" spans="12:16" ht="12">
      <c r="L180" s="355"/>
      <c r="M180" s="355"/>
      <c r="N180" s="355"/>
      <c r="O180" s="355"/>
      <c r="P180" s="355"/>
    </row>
    <row r="181" spans="12:16" ht="12">
      <c r="L181" s="355"/>
      <c r="M181" s="355"/>
      <c r="N181" s="355"/>
      <c r="O181" s="355"/>
      <c r="P181" s="355"/>
    </row>
    <row r="182" spans="12:16" ht="12">
      <c r="L182" s="355"/>
      <c r="M182" s="355"/>
      <c r="N182" s="355"/>
      <c r="O182" s="355"/>
      <c r="P182" s="355"/>
    </row>
    <row r="183" spans="12:16" ht="12">
      <c r="L183" s="355"/>
      <c r="M183" s="355"/>
      <c r="N183" s="355"/>
      <c r="O183" s="355"/>
      <c r="P183" s="355"/>
    </row>
    <row r="184" spans="12:16" ht="12">
      <c r="L184" s="355"/>
      <c r="M184" s="355"/>
      <c r="N184" s="355"/>
      <c r="O184" s="355"/>
      <c r="P184" s="355"/>
    </row>
    <row r="185" spans="12:16" ht="12">
      <c r="L185" s="355"/>
      <c r="M185" s="355"/>
      <c r="N185" s="355"/>
      <c r="O185" s="355"/>
      <c r="P185" s="355"/>
    </row>
    <row r="186" spans="12:16" ht="12">
      <c r="L186" s="355"/>
      <c r="M186" s="355"/>
      <c r="N186" s="355"/>
      <c r="O186" s="355"/>
      <c r="P186" s="355"/>
    </row>
    <row r="187" spans="12:16" ht="12">
      <c r="L187" s="355"/>
      <c r="M187" s="355"/>
      <c r="N187" s="355"/>
      <c r="O187" s="355"/>
      <c r="P187" s="355"/>
    </row>
    <row r="188" spans="12:16" ht="12">
      <c r="L188" s="355"/>
      <c r="M188" s="355"/>
      <c r="N188" s="355"/>
      <c r="O188" s="355"/>
      <c r="P188" s="355"/>
    </row>
    <row r="189" spans="12:16" ht="12">
      <c r="L189" s="355"/>
      <c r="M189" s="355"/>
      <c r="N189" s="355"/>
      <c r="O189" s="355"/>
      <c r="P189" s="355"/>
    </row>
    <row r="190" spans="12:16" ht="12">
      <c r="L190" s="355"/>
      <c r="M190" s="355"/>
      <c r="N190" s="355"/>
      <c r="O190" s="355"/>
      <c r="P190" s="355"/>
    </row>
    <row r="191" spans="12:16" ht="12">
      <c r="L191" s="355"/>
      <c r="M191" s="355"/>
      <c r="N191" s="355"/>
      <c r="O191" s="355"/>
      <c r="P191" s="355"/>
    </row>
    <row r="192" spans="12:16" ht="12">
      <c r="L192" s="355"/>
      <c r="M192" s="355"/>
      <c r="N192" s="355"/>
      <c r="O192" s="355"/>
      <c r="P192" s="355"/>
    </row>
    <row r="193" spans="12:16" ht="12">
      <c r="L193" s="355"/>
      <c r="M193" s="355"/>
      <c r="N193" s="355"/>
      <c r="O193" s="355"/>
      <c r="P193" s="355"/>
    </row>
    <row r="194" spans="12:16" ht="12">
      <c r="L194" s="355"/>
      <c r="M194" s="355"/>
      <c r="N194" s="355"/>
      <c r="O194" s="355"/>
      <c r="P194" s="355"/>
    </row>
    <row r="195" spans="12:16" ht="12">
      <c r="L195" s="355"/>
      <c r="M195" s="355"/>
      <c r="N195" s="355"/>
      <c r="O195" s="355"/>
      <c r="P195" s="355"/>
    </row>
    <row r="196" spans="12:16" ht="12">
      <c r="L196" s="355"/>
      <c r="M196" s="355"/>
      <c r="N196" s="355"/>
      <c r="O196" s="355"/>
      <c r="P196" s="355"/>
    </row>
    <row r="197" spans="12:16" ht="12">
      <c r="L197" s="355"/>
      <c r="M197" s="355"/>
      <c r="N197" s="355"/>
      <c r="O197" s="355"/>
      <c r="P197" s="355"/>
    </row>
    <row r="198" spans="12:16" ht="12">
      <c r="L198" s="355"/>
      <c r="M198" s="355"/>
      <c r="N198" s="355"/>
      <c r="O198" s="355"/>
      <c r="P198" s="355"/>
    </row>
    <row r="199" spans="12:16" ht="12">
      <c r="L199" s="355"/>
      <c r="M199" s="355"/>
      <c r="N199" s="355"/>
      <c r="O199" s="355"/>
      <c r="P199" s="355"/>
    </row>
    <row r="200" spans="12:16" ht="12">
      <c r="L200" s="355"/>
      <c r="M200" s="355"/>
      <c r="N200" s="355"/>
      <c r="O200" s="355"/>
      <c r="P200" s="355"/>
    </row>
    <row r="201" spans="12:16" ht="12">
      <c r="L201" s="355"/>
      <c r="M201" s="355"/>
      <c r="N201" s="355"/>
      <c r="O201" s="355"/>
      <c r="P201" s="355"/>
    </row>
    <row r="202" spans="12:16" ht="12">
      <c r="L202" s="355"/>
      <c r="M202" s="355"/>
      <c r="N202" s="355"/>
      <c r="O202" s="355"/>
      <c r="P202" s="355"/>
    </row>
    <row r="203" spans="12:16" ht="12">
      <c r="L203" s="355"/>
      <c r="M203" s="355"/>
      <c r="N203" s="355"/>
      <c r="O203" s="355"/>
      <c r="P203" s="355"/>
    </row>
    <row r="204" spans="12:16" ht="12">
      <c r="L204" s="355"/>
      <c r="M204" s="355"/>
      <c r="N204" s="355"/>
      <c r="O204" s="355"/>
      <c r="P204" s="355"/>
    </row>
    <row r="205" spans="12:16" ht="12">
      <c r="L205" s="355"/>
      <c r="M205" s="355"/>
      <c r="N205" s="355"/>
      <c r="O205" s="355"/>
      <c r="P205" s="355"/>
    </row>
    <row r="206" spans="12:16" ht="12">
      <c r="L206" s="355"/>
      <c r="M206" s="355"/>
      <c r="N206" s="355"/>
      <c r="O206" s="355"/>
      <c r="P206" s="355"/>
    </row>
    <row r="207" spans="12:16" ht="12">
      <c r="L207" s="355"/>
      <c r="M207" s="355"/>
      <c r="N207" s="355"/>
      <c r="O207" s="355"/>
      <c r="P207" s="355"/>
    </row>
    <row r="208" spans="12:16" ht="12">
      <c r="L208" s="355"/>
      <c r="M208" s="355"/>
      <c r="N208" s="355"/>
      <c r="O208" s="355"/>
      <c r="P208" s="355"/>
    </row>
    <row r="209" spans="12:16" ht="12">
      <c r="L209" s="355"/>
      <c r="M209" s="355"/>
      <c r="N209" s="355"/>
      <c r="O209" s="355"/>
      <c r="P209" s="355"/>
    </row>
    <row r="210" spans="12:16" ht="12">
      <c r="L210" s="355"/>
      <c r="M210" s="355"/>
      <c r="N210" s="355"/>
      <c r="O210" s="355"/>
      <c r="P210" s="355"/>
    </row>
    <row r="211" spans="12:16" ht="12">
      <c r="L211" s="355"/>
      <c r="M211" s="355"/>
      <c r="N211" s="355"/>
      <c r="O211" s="355"/>
      <c r="P211" s="355"/>
    </row>
    <row r="212" spans="12:16" ht="12">
      <c r="L212" s="355"/>
      <c r="M212" s="355"/>
      <c r="N212" s="355"/>
      <c r="O212" s="355"/>
      <c r="P212" s="355"/>
    </row>
    <row r="213" spans="12:16" ht="12">
      <c r="L213" s="355"/>
      <c r="M213" s="355"/>
      <c r="N213" s="355"/>
      <c r="O213" s="355"/>
      <c r="P213" s="355"/>
    </row>
    <row r="214" spans="12:16" ht="12">
      <c r="L214" s="355"/>
      <c r="M214" s="355"/>
      <c r="N214" s="355"/>
      <c r="O214" s="355"/>
      <c r="P214" s="355"/>
    </row>
    <row r="215" spans="12:16" ht="12">
      <c r="L215" s="355"/>
      <c r="M215" s="355"/>
      <c r="N215" s="355"/>
      <c r="O215" s="355"/>
      <c r="P215" s="355"/>
    </row>
    <row r="216" spans="12:16" ht="12">
      <c r="L216" s="355"/>
      <c r="M216" s="355"/>
      <c r="N216" s="355"/>
      <c r="O216" s="355"/>
      <c r="P216" s="355"/>
    </row>
    <row r="217" spans="12:16" ht="12">
      <c r="L217" s="355"/>
      <c r="M217" s="355"/>
      <c r="N217" s="355"/>
      <c r="O217" s="355"/>
      <c r="P217" s="355"/>
    </row>
    <row r="218" spans="12:16" ht="12">
      <c r="L218" s="355"/>
      <c r="M218" s="355"/>
      <c r="N218" s="355"/>
      <c r="O218" s="355"/>
      <c r="P218" s="355"/>
    </row>
    <row r="219" spans="12:16" ht="12">
      <c r="L219" s="355"/>
      <c r="M219" s="355"/>
      <c r="N219" s="355"/>
      <c r="O219" s="355"/>
      <c r="P219" s="355"/>
    </row>
    <row r="220" spans="12:16" ht="12">
      <c r="L220" s="355"/>
      <c r="M220" s="355"/>
      <c r="N220" s="355"/>
      <c r="O220" s="355"/>
      <c r="P220" s="355"/>
    </row>
    <row r="221" spans="12:16" ht="12">
      <c r="L221" s="355"/>
      <c r="M221" s="355"/>
      <c r="N221" s="355"/>
      <c r="O221" s="355"/>
      <c r="P221" s="355"/>
    </row>
    <row r="222" spans="12:16" ht="12">
      <c r="L222" s="355"/>
      <c r="M222" s="355"/>
      <c r="N222" s="355"/>
      <c r="O222" s="355"/>
      <c r="P222" s="355"/>
    </row>
    <row r="223" spans="12:16" ht="12">
      <c r="L223" s="355"/>
      <c r="M223" s="355"/>
      <c r="N223" s="355"/>
      <c r="O223" s="355"/>
      <c r="P223" s="355"/>
    </row>
    <row r="224" spans="12:16" ht="12">
      <c r="L224" s="355"/>
      <c r="M224" s="355"/>
      <c r="N224" s="355"/>
      <c r="O224" s="355"/>
      <c r="P224" s="355"/>
    </row>
    <row r="225" spans="12:16" ht="12">
      <c r="L225" s="355"/>
      <c r="M225" s="355"/>
      <c r="N225" s="355"/>
      <c r="O225" s="355"/>
      <c r="P225" s="355"/>
    </row>
    <row r="226" spans="12:16" ht="12">
      <c r="L226" s="355"/>
      <c r="M226" s="355"/>
      <c r="N226" s="355"/>
      <c r="O226" s="355"/>
      <c r="P226" s="355"/>
    </row>
    <row r="227" spans="12:16" ht="12">
      <c r="L227" s="355"/>
      <c r="M227" s="355"/>
      <c r="N227" s="355"/>
      <c r="O227" s="355"/>
      <c r="P227" s="355"/>
    </row>
    <row r="228" spans="12:16" ht="12">
      <c r="L228" s="355"/>
      <c r="M228" s="355"/>
      <c r="N228" s="355"/>
      <c r="O228" s="355"/>
      <c r="P228" s="355"/>
    </row>
    <row r="229" spans="12:16" ht="12">
      <c r="L229" s="355"/>
      <c r="M229" s="355"/>
      <c r="N229" s="355"/>
      <c r="O229" s="355"/>
      <c r="P229" s="355"/>
    </row>
    <row r="230" spans="12:16" ht="12">
      <c r="L230" s="355"/>
      <c r="M230" s="355"/>
      <c r="N230" s="355"/>
      <c r="O230" s="355"/>
      <c r="P230" s="355"/>
    </row>
    <row r="231" spans="12:16" ht="12">
      <c r="L231" s="355"/>
      <c r="M231" s="355"/>
      <c r="N231" s="355"/>
      <c r="O231" s="355"/>
      <c r="P231" s="355"/>
    </row>
    <row r="232" spans="12:16" ht="12">
      <c r="L232" s="355"/>
      <c r="M232" s="355"/>
      <c r="N232" s="355"/>
      <c r="O232" s="355"/>
      <c r="P232" s="355"/>
    </row>
    <row r="233" spans="12:16" ht="12">
      <c r="L233" s="355"/>
      <c r="M233" s="355"/>
      <c r="N233" s="355"/>
      <c r="O233" s="355"/>
      <c r="P233" s="355"/>
    </row>
    <row r="234" spans="12:16" ht="12">
      <c r="L234" s="355"/>
      <c r="M234" s="355"/>
      <c r="N234" s="355"/>
      <c r="O234" s="355"/>
      <c r="P234" s="355"/>
    </row>
    <row r="235" spans="12:16" ht="12">
      <c r="L235" s="355"/>
      <c r="M235" s="355"/>
      <c r="N235" s="355"/>
      <c r="O235" s="355"/>
      <c r="P235" s="355"/>
    </row>
    <row r="236" spans="12:16" ht="12">
      <c r="L236" s="355"/>
      <c r="M236" s="355"/>
      <c r="N236" s="355"/>
      <c r="O236" s="355"/>
      <c r="P236" s="355"/>
    </row>
    <row r="237" spans="12:16" ht="12">
      <c r="L237" s="355"/>
      <c r="M237" s="355"/>
      <c r="N237" s="355"/>
      <c r="O237" s="355"/>
      <c r="P237" s="355"/>
    </row>
    <row r="238" spans="12:16" ht="12">
      <c r="L238" s="355"/>
      <c r="M238" s="355"/>
      <c r="N238" s="355"/>
      <c r="O238" s="355"/>
      <c r="P238" s="355"/>
    </row>
    <row r="239" spans="12:16" ht="12">
      <c r="L239" s="355"/>
      <c r="M239" s="355"/>
      <c r="N239" s="355"/>
      <c r="O239" s="355"/>
      <c r="P239" s="355"/>
    </row>
    <row r="240" spans="12:16" ht="12">
      <c r="L240" s="355"/>
      <c r="M240" s="355"/>
      <c r="N240" s="355"/>
      <c r="O240" s="355"/>
      <c r="P240" s="355"/>
    </row>
    <row r="241" spans="12:16" ht="12">
      <c r="L241" s="355"/>
      <c r="M241" s="355"/>
      <c r="N241" s="355"/>
      <c r="O241" s="355"/>
      <c r="P241" s="355"/>
    </row>
    <row r="242" spans="12:16" ht="12">
      <c r="L242" s="355"/>
      <c r="M242" s="355"/>
      <c r="N242" s="355"/>
      <c r="O242" s="355"/>
      <c r="P242" s="355"/>
    </row>
    <row r="243" spans="12:16" ht="12">
      <c r="L243" s="355"/>
      <c r="M243" s="355"/>
      <c r="N243" s="355"/>
      <c r="O243" s="355"/>
      <c r="P243" s="355"/>
    </row>
    <row r="244" spans="12:16" ht="12">
      <c r="L244" s="355"/>
      <c r="M244" s="355"/>
      <c r="N244" s="355"/>
      <c r="O244" s="355"/>
      <c r="P244" s="355"/>
    </row>
    <row r="245" spans="12:16" ht="12">
      <c r="L245" s="355"/>
      <c r="M245" s="355"/>
      <c r="N245" s="355"/>
      <c r="O245" s="355"/>
      <c r="P245" s="355"/>
    </row>
    <row r="246" spans="12:16" ht="12">
      <c r="L246" s="355"/>
      <c r="M246" s="355"/>
      <c r="N246" s="355"/>
      <c r="O246" s="355"/>
      <c r="P246" s="355"/>
    </row>
    <row r="247" spans="12:16" ht="12">
      <c r="L247" s="355"/>
      <c r="M247" s="355"/>
      <c r="N247" s="355"/>
      <c r="O247" s="355"/>
      <c r="P247" s="355"/>
    </row>
    <row r="248" spans="12:16" ht="12">
      <c r="L248" s="355"/>
      <c r="M248" s="355"/>
      <c r="N248" s="355"/>
      <c r="O248" s="355"/>
      <c r="P248" s="355"/>
    </row>
    <row r="249" spans="12:16" ht="12">
      <c r="L249" s="355"/>
      <c r="M249" s="355"/>
      <c r="N249" s="355"/>
      <c r="O249" s="355"/>
      <c r="P249" s="355"/>
    </row>
    <row r="250" spans="12:16" ht="12">
      <c r="L250" s="355"/>
      <c r="M250" s="355"/>
      <c r="N250" s="355"/>
      <c r="O250" s="355"/>
      <c r="P250" s="355"/>
    </row>
    <row r="251" spans="12:16" ht="12">
      <c r="L251" s="355"/>
      <c r="M251" s="355"/>
      <c r="N251" s="355"/>
      <c r="O251" s="355"/>
      <c r="P251" s="355"/>
    </row>
    <row r="252" spans="12:16" ht="12">
      <c r="L252" s="355"/>
      <c r="M252" s="355"/>
      <c r="N252" s="355"/>
      <c r="O252" s="355"/>
      <c r="P252" s="355"/>
    </row>
    <row r="253" spans="12:16" ht="12">
      <c r="L253" s="355"/>
      <c r="M253" s="355"/>
      <c r="N253" s="355"/>
      <c r="O253" s="355"/>
      <c r="P253" s="355"/>
    </row>
    <row r="254" spans="12:16" ht="12">
      <c r="L254" s="355"/>
      <c r="M254" s="355"/>
      <c r="N254" s="355"/>
      <c r="O254" s="355"/>
      <c r="P254" s="355"/>
    </row>
    <row r="255" spans="12:16" ht="12">
      <c r="L255" s="355"/>
      <c r="M255" s="355"/>
      <c r="N255" s="355"/>
      <c r="O255" s="355"/>
      <c r="P255" s="355"/>
    </row>
    <row r="256" spans="12:16" ht="12">
      <c r="L256" s="355"/>
      <c r="M256" s="355"/>
      <c r="N256" s="355"/>
      <c r="O256" s="355"/>
      <c r="P256" s="355"/>
    </row>
    <row r="257" spans="12:16" ht="12">
      <c r="L257" s="355"/>
      <c r="M257" s="355"/>
      <c r="N257" s="355"/>
      <c r="O257" s="355"/>
      <c r="P257" s="355"/>
    </row>
    <row r="258" spans="12:16" ht="12">
      <c r="L258" s="355"/>
      <c r="M258" s="355"/>
      <c r="N258" s="355"/>
      <c r="O258" s="355"/>
      <c r="P258" s="355"/>
    </row>
    <row r="259" spans="12:16" ht="12">
      <c r="L259" s="355"/>
      <c r="M259" s="355"/>
      <c r="N259" s="355"/>
      <c r="O259" s="355"/>
      <c r="P259" s="355"/>
    </row>
    <row r="260" spans="12:16" ht="12">
      <c r="L260" s="355"/>
      <c r="M260" s="355"/>
      <c r="N260" s="355"/>
      <c r="O260" s="355"/>
      <c r="P260" s="355"/>
    </row>
    <row r="261" spans="12:16" ht="12">
      <c r="L261" s="355"/>
      <c r="M261" s="355"/>
      <c r="N261" s="355"/>
      <c r="O261" s="355"/>
      <c r="P261" s="355"/>
    </row>
    <row r="262" spans="12:16" ht="12">
      <c r="L262" s="355"/>
      <c r="M262" s="355"/>
      <c r="N262" s="355"/>
      <c r="O262" s="355"/>
      <c r="P262" s="355"/>
    </row>
    <row r="263" spans="12:16" ht="12">
      <c r="L263" s="355"/>
      <c r="M263" s="355"/>
      <c r="N263" s="355"/>
      <c r="O263" s="355"/>
      <c r="P263" s="355"/>
    </row>
    <row r="264" spans="12:16" ht="12">
      <c r="L264" s="355"/>
      <c r="M264" s="355"/>
      <c r="N264" s="355"/>
      <c r="O264" s="355"/>
      <c r="P264" s="355"/>
    </row>
    <row r="265" spans="12:16" ht="12">
      <c r="L265" s="355"/>
      <c r="M265" s="355"/>
      <c r="N265" s="355"/>
      <c r="O265" s="355"/>
      <c r="P265" s="355"/>
    </row>
    <row r="266" spans="12:16" ht="12">
      <c r="L266" s="355"/>
      <c r="M266" s="355"/>
      <c r="N266" s="355"/>
      <c r="O266" s="355"/>
      <c r="P266" s="355"/>
    </row>
    <row r="267" spans="12:16" ht="12">
      <c r="L267" s="355"/>
      <c r="M267" s="355"/>
      <c r="N267" s="355"/>
      <c r="O267" s="355"/>
      <c r="P267" s="355"/>
    </row>
    <row r="268" spans="12:16" ht="12">
      <c r="L268" s="355"/>
      <c r="M268" s="355"/>
      <c r="N268" s="355"/>
      <c r="O268" s="355"/>
      <c r="P268" s="355"/>
    </row>
    <row r="269" spans="12:16" ht="12">
      <c r="L269" s="355"/>
      <c r="M269" s="355"/>
      <c r="N269" s="355"/>
      <c r="O269" s="355"/>
      <c r="P269" s="355"/>
    </row>
    <row r="270" spans="12:16" ht="12">
      <c r="L270" s="355"/>
      <c r="M270" s="355"/>
      <c r="N270" s="355"/>
      <c r="O270" s="355"/>
      <c r="P270" s="355"/>
    </row>
    <row r="271" spans="12:16" ht="12">
      <c r="L271" s="355"/>
      <c r="M271" s="355"/>
      <c r="N271" s="355"/>
      <c r="O271" s="355"/>
      <c r="P271" s="355"/>
    </row>
    <row r="272" spans="12:16" ht="12">
      <c r="L272" s="355"/>
      <c r="M272" s="355"/>
      <c r="N272" s="355"/>
      <c r="O272" s="355"/>
      <c r="P272" s="355"/>
    </row>
    <row r="273" spans="12:16" ht="12">
      <c r="L273" s="355"/>
      <c r="M273" s="355"/>
      <c r="N273" s="355"/>
      <c r="O273" s="355"/>
      <c r="P273" s="355"/>
    </row>
    <row r="274" spans="12:16" ht="12">
      <c r="L274" s="355"/>
      <c r="M274" s="355"/>
      <c r="N274" s="355"/>
      <c r="O274" s="355"/>
      <c r="P274" s="355"/>
    </row>
    <row r="275" spans="12:16" ht="12">
      <c r="L275" s="355"/>
      <c r="M275" s="355"/>
      <c r="N275" s="355"/>
      <c r="O275" s="355"/>
      <c r="P275" s="355"/>
    </row>
    <row r="276" spans="12:16" ht="12">
      <c r="L276" s="355"/>
      <c r="M276" s="355"/>
      <c r="N276" s="355"/>
      <c r="O276" s="355"/>
      <c r="P276" s="355"/>
    </row>
    <row r="277" spans="12:16" ht="12">
      <c r="L277" s="355"/>
      <c r="M277" s="355"/>
      <c r="N277" s="355"/>
      <c r="O277" s="355"/>
      <c r="P277" s="355"/>
    </row>
    <row r="278" spans="12:16" ht="12">
      <c r="L278" s="355"/>
      <c r="M278" s="355"/>
      <c r="N278" s="355"/>
      <c r="O278" s="355"/>
      <c r="P278" s="355"/>
    </row>
    <row r="279" spans="12:16" ht="12">
      <c r="L279" s="355"/>
      <c r="M279" s="355"/>
      <c r="N279" s="355"/>
      <c r="O279" s="355"/>
      <c r="P279" s="355"/>
    </row>
    <row r="280" spans="12:16" ht="12">
      <c r="L280" s="355"/>
      <c r="M280" s="355"/>
      <c r="N280" s="355"/>
      <c r="O280" s="355"/>
      <c r="P280" s="355"/>
    </row>
    <row r="281" spans="12:16" ht="12">
      <c r="L281" s="355"/>
      <c r="M281" s="355"/>
      <c r="N281" s="355"/>
      <c r="O281" s="355"/>
      <c r="P281" s="355"/>
    </row>
    <row r="282" spans="12:16" ht="12">
      <c r="L282" s="355"/>
      <c r="M282" s="355"/>
      <c r="N282" s="355"/>
      <c r="O282" s="355"/>
      <c r="P282" s="355"/>
    </row>
    <row r="283" spans="12:16" ht="12">
      <c r="L283" s="355"/>
      <c r="M283" s="355"/>
      <c r="N283" s="355"/>
      <c r="O283" s="355"/>
      <c r="P283" s="355"/>
    </row>
    <row r="284" spans="12:16" ht="12">
      <c r="L284" s="355"/>
      <c r="M284" s="355"/>
      <c r="N284" s="355"/>
      <c r="O284" s="355"/>
      <c r="P284" s="355"/>
    </row>
    <row r="285" spans="12:16" ht="12">
      <c r="L285" s="355"/>
      <c r="M285" s="355"/>
      <c r="N285" s="355"/>
      <c r="O285" s="355"/>
      <c r="P285" s="355"/>
    </row>
    <row r="286" spans="12:16" ht="12">
      <c r="L286" s="355"/>
      <c r="M286" s="355"/>
      <c r="N286" s="355"/>
      <c r="O286" s="355"/>
      <c r="P286" s="355"/>
    </row>
    <row r="287" spans="12:16" ht="12">
      <c r="L287" s="355"/>
      <c r="M287" s="355"/>
      <c r="N287" s="355"/>
      <c r="O287" s="355"/>
      <c r="P287" s="355"/>
    </row>
    <row r="288" spans="12:16" ht="12">
      <c r="L288" s="355"/>
      <c r="M288" s="355"/>
      <c r="N288" s="355"/>
      <c r="O288" s="355"/>
      <c r="P288" s="355"/>
    </row>
    <row r="289" spans="12:16" ht="12">
      <c r="L289" s="355"/>
      <c r="M289" s="355"/>
      <c r="N289" s="355"/>
      <c r="O289" s="355"/>
      <c r="P289" s="355"/>
    </row>
    <row r="290" spans="12:16" ht="12">
      <c r="L290" s="355"/>
      <c r="M290" s="355"/>
      <c r="N290" s="355"/>
      <c r="O290" s="355"/>
      <c r="P290" s="355"/>
    </row>
    <row r="291" spans="12:16" ht="12">
      <c r="L291" s="355"/>
      <c r="M291" s="355"/>
      <c r="N291" s="355"/>
      <c r="O291" s="355"/>
      <c r="P291" s="355"/>
    </row>
    <row r="292" spans="12:16" ht="12">
      <c r="L292" s="355"/>
      <c r="M292" s="355"/>
      <c r="N292" s="355"/>
      <c r="O292" s="355"/>
      <c r="P292" s="355"/>
    </row>
    <row r="293" spans="12:16" ht="12">
      <c r="L293" s="355"/>
      <c r="M293" s="355"/>
      <c r="N293" s="355"/>
      <c r="O293" s="355"/>
      <c r="P293" s="355"/>
    </row>
    <row r="294" spans="12:16" ht="12">
      <c r="L294" s="355"/>
      <c r="M294" s="355"/>
      <c r="N294" s="355"/>
      <c r="O294" s="355"/>
      <c r="P294" s="355"/>
    </row>
    <row r="295" spans="12:16" ht="12">
      <c r="L295" s="355"/>
      <c r="M295" s="355"/>
      <c r="N295" s="355"/>
      <c r="O295" s="355"/>
      <c r="P295" s="355"/>
    </row>
    <row r="296" spans="12:16" ht="12">
      <c r="L296" s="355"/>
      <c r="M296" s="355"/>
      <c r="N296" s="355"/>
      <c r="O296" s="355"/>
      <c r="P296" s="355"/>
    </row>
    <row r="297" spans="12:16" ht="12">
      <c r="L297" s="355"/>
      <c r="M297" s="355"/>
      <c r="N297" s="355"/>
      <c r="O297" s="355"/>
      <c r="P297" s="355"/>
    </row>
    <row r="298" spans="12:16" ht="12">
      <c r="L298" s="355"/>
      <c r="M298" s="355"/>
      <c r="N298" s="355"/>
      <c r="O298" s="355"/>
      <c r="P298" s="355"/>
    </row>
    <row r="299" spans="12:16" ht="12">
      <c r="L299" s="355"/>
      <c r="M299" s="355"/>
      <c r="N299" s="355"/>
      <c r="O299" s="355"/>
      <c r="P299" s="355"/>
    </row>
    <row r="300" spans="12:16" ht="12">
      <c r="L300" s="355"/>
      <c r="M300" s="355"/>
      <c r="N300" s="355"/>
      <c r="O300" s="355"/>
      <c r="P300" s="355"/>
    </row>
    <row r="301" spans="12:16" ht="12">
      <c r="L301" s="355"/>
      <c r="M301" s="355"/>
      <c r="N301" s="355"/>
      <c r="O301" s="355"/>
      <c r="P301" s="355"/>
    </row>
    <row r="302" spans="12:16" ht="12">
      <c r="L302" s="355"/>
      <c r="M302" s="355"/>
      <c r="N302" s="355"/>
      <c r="O302" s="355"/>
      <c r="P302" s="355"/>
    </row>
    <row r="303" spans="12:16" ht="12">
      <c r="L303" s="355"/>
      <c r="M303" s="355"/>
      <c r="N303" s="355"/>
      <c r="O303" s="355"/>
      <c r="P303" s="355"/>
    </row>
    <row r="304" spans="12:16" ht="12">
      <c r="L304" s="355"/>
      <c r="M304" s="355"/>
      <c r="N304" s="355"/>
      <c r="O304" s="355"/>
      <c r="P304" s="355"/>
    </row>
    <row r="305" spans="12:16" ht="12">
      <c r="L305" s="355"/>
      <c r="M305" s="355"/>
      <c r="N305" s="355"/>
      <c r="O305" s="355"/>
      <c r="P305" s="355"/>
    </row>
    <row r="306" spans="12:16" ht="12">
      <c r="L306" s="355"/>
      <c r="M306" s="355"/>
      <c r="N306" s="355"/>
      <c r="O306" s="355"/>
      <c r="P306" s="355"/>
    </row>
    <row r="307" spans="12:16" ht="12">
      <c r="L307" s="355"/>
      <c r="M307" s="355"/>
      <c r="N307" s="355"/>
      <c r="O307" s="355"/>
      <c r="P307" s="355"/>
    </row>
    <row r="308" spans="12:16" ht="12">
      <c r="L308" s="355"/>
      <c r="M308" s="355"/>
      <c r="N308" s="355"/>
      <c r="O308" s="355"/>
      <c r="P308" s="355"/>
    </row>
    <row r="309" spans="12:16" ht="12">
      <c r="L309" s="355"/>
      <c r="M309" s="355"/>
      <c r="N309" s="355"/>
      <c r="O309" s="355"/>
      <c r="P309" s="355"/>
    </row>
    <row r="310" spans="12:16" ht="12">
      <c r="L310" s="355"/>
      <c r="M310" s="355"/>
      <c r="N310" s="355"/>
      <c r="O310" s="355"/>
      <c r="P310" s="355"/>
    </row>
    <row r="311" spans="12:16" ht="12">
      <c r="L311" s="355"/>
      <c r="M311" s="355"/>
      <c r="N311" s="355"/>
      <c r="O311" s="355"/>
      <c r="P311" s="355"/>
    </row>
    <row r="312" spans="12:16" ht="12">
      <c r="L312" s="355"/>
      <c r="M312" s="355"/>
      <c r="N312" s="355"/>
      <c r="O312" s="355"/>
      <c r="P312" s="355"/>
    </row>
    <row r="313" spans="12:16" ht="12">
      <c r="L313" s="355"/>
      <c r="M313" s="355"/>
      <c r="N313" s="355"/>
      <c r="O313" s="355"/>
      <c r="P313" s="355"/>
    </row>
    <row r="314" spans="12:16" ht="12">
      <c r="L314" s="355"/>
      <c r="M314" s="355"/>
      <c r="N314" s="355"/>
      <c r="O314" s="355"/>
      <c r="P314" s="355"/>
    </row>
    <row r="315" spans="12:16" ht="12">
      <c r="L315" s="355"/>
      <c r="M315" s="355"/>
      <c r="N315" s="355"/>
      <c r="O315" s="355"/>
      <c r="P315" s="355"/>
    </row>
    <row r="316" spans="12:16" ht="12">
      <c r="L316" s="355"/>
      <c r="M316" s="355"/>
      <c r="N316" s="355"/>
      <c r="O316" s="355"/>
      <c r="P316" s="355"/>
    </row>
    <row r="317" spans="12:16" ht="12">
      <c r="L317" s="355"/>
      <c r="M317" s="355"/>
      <c r="N317" s="355"/>
      <c r="O317" s="355"/>
      <c r="P317" s="355"/>
    </row>
    <row r="318" spans="12:16" ht="12">
      <c r="L318" s="355"/>
      <c r="M318" s="355"/>
      <c r="N318" s="355"/>
      <c r="O318" s="355"/>
      <c r="P318" s="355"/>
    </row>
    <row r="319" spans="12:16" ht="12">
      <c r="L319" s="355"/>
      <c r="M319" s="355"/>
      <c r="N319" s="355"/>
      <c r="O319" s="355"/>
      <c r="P319" s="355"/>
    </row>
    <row r="320" spans="12:16" ht="12">
      <c r="L320" s="355"/>
      <c r="M320" s="355"/>
      <c r="N320" s="355"/>
      <c r="O320" s="355"/>
      <c r="P320" s="355"/>
    </row>
    <row r="321" spans="12:16" ht="12">
      <c r="L321" s="355"/>
      <c r="M321" s="355"/>
      <c r="N321" s="355"/>
      <c r="O321" s="355"/>
      <c r="P321" s="355"/>
    </row>
    <row r="322" spans="12:16" ht="12">
      <c r="L322" s="355"/>
      <c r="M322" s="355"/>
      <c r="N322" s="355"/>
      <c r="O322" s="355"/>
      <c r="P322" s="355"/>
    </row>
    <row r="323" spans="12:16" ht="12">
      <c r="L323" s="355"/>
      <c r="M323" s="355"/>
      <c r="N323" s="355"/>
      <c r="O323" s="355"/>
      <c r="P323" s="355"/>
    </row>
    <row r="324" spans="12:16" ht="12">
      <c r="L324" s="355"/>
      <c r="M324" s="355"/>
      <c r="N324" s="355"/>
      <c r="O324" s="355"/>
      <c r="P324" s="355"/>
    </row>
    <row r="325" spans="12:16" ht="12">
      <c r="L325" s="355"/>
      <c r="M325" s="355"/>
      <c r="N325" s="355"/>
      <c r="O325" s="355"/>
      <c r="P325" s="355"/>
    </row>
    <row r="326" spans="12:16" ht="12">
      <c r="L326" s="355"/>
      <c r="M326" s="355"/>
      <c r="N326" s="355"/>
      <c r="O326" s="355"/>
      <c r="P326" s="355"/>
    </row>
    <row r="327" spans="12:16" ht="12">
      <c r="L327" s="355"/>
      <c r="M327" s="355"/>
      <c r="N327" s="355"/>
      <c r="O327" s="355"/>
      <c r="P327" s="355"/>
    </row>
    <row r="328" spans="12:16" ht="12">
      <c r="L328" s="355"/>
      <c r="M328" s="355"/>
      <c r="N328" s="355"/>
      <c r="O328" s="355"/>
      <c r="P328" s="355"/>
    </row>
    <row r="329" spans="12:16" ht="12">
      <c r="L329" s="355"/>
      <c r="M329" s="355"/>
      <c r="N329" s="355"/>
      <c r="O329" s="355"/>
      <c r="P329" s="355"/>
    </row>
    <row r="330" spans="12:16" ht="12">
      <c r="L330" s="355"/>
      <c r="M330" s="355"/>
      <c r="N330" s="355"/>
      <c r="O330" s="355"/>
      <c r="P330" s="355"/>
    </row>
    <row r="331" spans="12:16" ht="12">
      <c r="L331" s="355"/>
      <c r="M331" s="355"/>
      <c r="N331" s="355"/>
      <c r="O331" s="355"/>
      <c r="P331" s="355"/>
    </row>
    <row r="332" spans="12:16" ht="12">
      <c r="L332" s="355"/>
      <c r="M332" s="355"/>
      <c r="N332" s="355"/>
      <c r="O332" s="355"/>
      <c r="P332" s="355"/>
    </row>
    <row r="333" spans="12:16" ht="12">
      <c r="L333" s="355"/>
      <c r="M333" s="355"/>
      <c r="N333" s="355"/>
      <c r="O333" s="355"/>
      <c r="P333" s="355"/>
    </row>
    <row r="334" spans="12:16" ht="12">
      <c r="L334" s="355"/>
      <c r="M334" s="355"/>
      <c r="N334" s="355"/>
      <c r="O334" s="355"/>
      <c r="P334" s="355"/>
    </row>
    <row r="335" spans="12:16" ht="12">
      <c r="L335" s="355"/>
      <c r="M335" s="355"/>
      <c r="N335" s="355"/>
      <c r="O335" s="355"/>
      <c r="P335" s="355"/>
    </row>
    <row r="336" spans="12:16" ht="12">
      <c r="L336" s="355"/>
      <c r="M336" s="355"/>
      <c r="N336" s="355"/>
      <c r="O336" s="355"/>
      <c r="P336" s="355"/>
    </row>
    <row r="337" spans="12:16" ht="12">
      <c r="L337" s="355"/>
      <c r="M337" s="355"/>
      <c r="N337" s="355"/>
      <c r="O337" s="355"/>
      <c r="P337" s="355"/>
    </row>
    <row r="338" spans="12:16" ht="12">
      <c r="L338" s="355"/>
      <c r="M338" s="355"/>
      <c r="N338" s="355"/>
      <c r="O338" s="355"/>
      <c r="P338" s="355"/>
    </row>
    <row r="339" spans="12:16" ht="12">
      <c r="L339" s="355"/>
      <c r="M339" s="355"/>
      <c r="N339" s="355"/>
      <c r="O339" s="355"/>
      <c r="P339" s="355"/>
    </row>
    <row r="340" spans="12:16" ht="12">
      <c r="L340" s="355"/>
      <c r="M340" s="355"/>
      <c r="N340" s="355"/>
      <c r="O340" s="355"/>
      <c r="P340" s="355"/>
    </row>
    <row r="341" spans="12:16" ht="12">
      <c r="L341" s="355"/>
      <c r="M341" s="355"/>
      <c r="N341" s="355"/>
      <c r="O341" s="355"/>
      <c r="P341" s="355"/>
    </row>
    <row r="342" spans="12:16" ht="12">
      <c r="L342" s="355"/>
      <c r="M342" s="355"/>
      <c r="N342" s="355"/>
      <c r="O342" s="355"/>
      <c r="P342" s="355"/>
    </row>
    <row r="343" spans="12:16" ht="12">
      <c r="L343" s="355"/>
      <c r="M343" s="355"/>
      <c r="N343" s="355"/>
      <c r="O343" s="355"/>
      <c r="P343" s="355"/>
    </row>
    <row r="344" spans="12:16" ht="12">
      <c r="L344" s="355"/>
      <c r="M344" s="355"/>
      <c r="N344" s="355"/>
      <c r="O344" s="355"/>
      <c r="P344" s="355"/>
    </row>
    <row r="345" spans="12:16" ht="12">
      <c r="L345" s="355"/>
      <c r="M345" s="355"/>
      <c r="N345" s="355"/>
      <c r="O345" s="355"/>
      <c r="P345" s="355"/>
    </row>
    <row r="346" spans="12:16" ht="12">
      <c r="L346" s="355"/>
      <c r="M346" s="355"/>
      <c r="N346" s="355"/>
      <c r="O346" s="355"/>
      <c r="P346" s="355"/>
    </row>
    <row r="347" spans="12:16" ht="12">
      <c r="L347" s="355"/>
      <c r="M347" s="355"/>
      <c r="N347" s="355"/>
      <c r="O347" s="355"/>
      <c r="P347" s="355"/>
    </row>
    <row r="348" spans="12:16" ht="12">
      <c r="L348" s="355"/>
      <c r="M348" s="355"/>
      <c r="N348" s="355"/>
      <c r="O348" s="355"/>
      <c r="P348" s="355"/>
    </row>
    <row r="349" spans="12:16" ht="12">
      <c r="L349" s="355"/>
      <c r="M349" s="355"/>
      <c r="N349" s="355"/>
      <c r="O349" s="355"/>
      <c r="P349" s="355"/>
    </row>
    <row r="350" spans="12:16" ht="12">
      <c r="L350" s="355"/>
      <c r="M350" s="355"/>
      <c r="N350" s="355"/>
      <c r="O350" s="355"/>
      <c r="P350" s="355"/>
    </row>
    <row r="351" spans="12:16" ht="12">
      <c r="L351" s="355"/>
      <c r="M351" s="355"/>
      <c r="N351" s="355"/>
      <c r="O351" s="355"/>
      <c r="P351" s="355"/>
    </row>
    <row r="352" spans="12:16" ht="12">
      <c r="L352" s="355"/>
      <c r="M352" s="355"/>
      <c r="N352" s="355"/>
      <c r="O352" s="355"/>
      <c r="P352" s="355"/>
    </row>
    <row r="353" spans="12:16" ht="12">
      <c r="L353" s="355"/>
      <c r="M353" s="355"/>
      <c r="N353" s="355"/>
      <c r="O353" s="355"/>
      <c r="P353" s="355"/>
    </row>
    <row r="354" spans="12:16" ht="12">
      <c r="L354" s="355"/>
      <c r="M354" s="355"/>
      <c r="N354" s="355"/>
      <c r="O354" s="355"/>
      <c r="P354" s="355"/>
    </row>
    <row r="355" spans="12:16" ht="12">
      <c r="L355" s="355"/>
      <c r="M355" s="355"/>
      <c r="N355" s="355"/>
      <c r="O355" s="355"/>
      <c r="P355" s="355"/>
    </row>
    <row r="356" spans="12:16" ht="12">
      <c r="L356" s="355"/>
      <c r="M356" s="355"/>
      <c r="N356" s="355"/>
      <c r="O356" s="355"/>
      <c r="P356" s="355"/>
    </row>
    <row r="357" spans="12:16" ht="12">
      <c r="L357" s="355"/>
      <c r="M357" s="355"/>
      <c r="N357" s="355"/>
      <c r="O357" s="355"/>
      <c r="P357" s="355"/>
    </row>
    <row r="358" spans="12:16" ht="12">
      <c r="L358" s="355"/>
      <c r="M358" s="355"/>
      <c r="N358" s="355"/>
      <c r="O358" s="355"/>
      <c r="P358" s="355"/>
    </row>
    <row r="359" spans="12:16" ht="12">
      <c r="L359" s="355"/>
      <c r="M359" s="355"/>
      <c r="N359" s="355"/>
      <c r="O359" s="355"/>
      <c r="P359" s="355"/>
    </row>
    <row r="360" spans="12:16" ht="12">
      <c r="L360" s="355"/>
      <c r="M360" s="355"/>
      <c r="N360" s="355"/>
      <c r="O360" s="355"/>
      <c r="P360" s="355"/>
    </row>
    <row r="361" spans="12:16" ht="12">
      <c r="L361" s="355"/>
      <c r="M361" s="355"/>
      <c r="N361" s="355"/>
      <c r="O361" s="355"/>
      <c r="P361" s="355"/>
    </row>
    <row r="362" spans="12:16" ht="12">
      <c r="L362" s="355"/>
      <c r="M362" s="355"/>
      <c r="N362" s="355"/>
      <c r="O362" s="355"/>
      <c r="P362" s="355"/>
    </row>
    <row r="363" spans="12:16" ht="12">
      <c r="L363" s="355"/>
      <c r="M363" s="355"/>
      <c r="N363" s="355"/>
      <c r="O363" s="355"/>
      <c r="P363" s="355"/>
    </row>
    <row r="364" spans="12:16" ht="12">
      <c r="L364" s="355"/>
      <c r="M364" s="355"/>
      <c r="N364" s="355"/>
      <c r="O364" s="355"/>
      <c r="P364" s="355"/>
    </row>
    <row r="365" spans="12:16" ht="12">
      <c r="L365" s="355"/>
      <c r="M365" s="355"/>
      <c r="N365" s="355"/>
      <c r="O365" s="355"/>
      <c r="P365" s="355"/>
    </row>
    <row r="366" spans="12:16" ht="12">
      <c r="L366" s="355"/>
      <c r="M366" s="355"/>
      <c r="N366" s="355"/>
      <c r="O366" s="355"/>
      <c r="P366" s="355"/>
    </row>
    <row r="367" spans="12:16" ht="12">
      <c r="L367" s="355"/>
      <c r="M367" s="355"/>
      <c r="N367" s="355"/>
      <c r="O367" s="355"/>
      <c r="P367" s="355"/>
    </row>
    <row r="368" spans="12:16" ht="12">
      <c r="L368" s="355"/>
      <c r="M368" s="355"/>
      <c r="N368" s="355"/>
      <c r="O368" s="355"/>
      <c r="P368" s="355"/>
    </row>
    <row r="369" spans="12:16" ht="12">
      <c r="L369" s="355"/>
      <c r="M369" s="355"/>
      <c r="N369" s="355"/>
      <c r="O369" s="355"/>
      <c r="P369" s="355"/>
    </row>
    <row r="370" spans="12:16" ht="12">
      <c r="L370" s="355"/>
      <c r="M370" s="355"/>
      <c r="N370" s="355"/>
      <c r="O370" s="355"/>
      <c r="P370" s="355"/>
    </row>
    <row r="371" spans="12:16" ht="12">
      <c r="L371" s="355"/>
      <c r="M371" s="355"/>
      <c r="N371" s="355"/>
      <c r="O371" s="355"/>
      <c r="P371" s="355"/>
    </row>
    <row r="372" spans="12:16" ht="12">
      <c r="L372" s="355"/>
      <c r="M372" s="355"/>
      <c r="N372" s="355"/>
      <c r="O372" s="355"/>
      <c r="P372" s="355"/>
    </row>
    <row r="373" spans="12:16" ht="12">
      <c r="L373" s="355"/>
      <c r="M373" s="355"/>
      <c r="N373" s="355"/>
      <c r="O373" s="355"/>
      <c r="P373" s="355"/>
    </row>
    <row r="374" spans="12:16" ht="12">
      <c r="L374" s="355"/>
      <c r="M374" s="355"/>
      <c r="N374" s="355"/>
      <c r="O374" s="355"/>
      <c r="P374" s="355"/>
    </row>
    <row r="375" spans="12:16" ht="12">
      <c r="L375" s="355"/>
      <c r="M375" s="355"/>
      <c r="N375" s="355"/>
      <c r="O375" s="355"/>
      <c r="P375" s="355"/>
    </row>
    <row r="376" spans="12:16" ht="12">
      <c r="L376" s="355"/>
      <c r="M376" s="355"/>
      <c r="N376" s="355"/>
      <c r="O376" s="355"/>
      <c r="P376" s="355"/>
    </row>
    <row r="377" spans="12:16" ht="12">
      <c r="L377" s="355"/>
      <c r="M377" s="355"/>
      <c r="N377" s="355"/>
      <c r="O377" s="355"/>
      <c r="P377" s="355"/>
    </row>
    <row r="378" spans="12:16" ht="12">
      <c r="L378" s="355"/>
      <c r="M378" s="355"/>
      <c r="N378" s="355"/>
      <c r="O378" s="355"/>
      <c r="P378" s="355"/>
    </row>
    <row r="379" spans="12:16" ht="12">
      <c r="L379" s="355"/>
      <c r="M379" s="355"/>
      <c r="N379" s="355"/>
      <c r="O379" s="355"/>
      <c r="P379" s="355"/>
    </row>
    <row r="380" spans="12:16" ht="12">
      <c r="L380" s="355"/>
      <c r="M380" s="355"/>
      <c r="N380" s="355"/>
      <c r="O380" s="355"/>
      <c r="P380" s="355"/>
    </row>
    <row r="381" spans="12:16" ht="12">
      <c r="L381" s="355"/>
      <c r="M381" s="355"/>
      <c r="N381" s="355"/>
      <c r="O381" s="355"/>
      <c r="P381" s="355"/>
    </row>
    <row r="382" spans="12:16" ht="12">
      <c r="L382" s="355"/>
      <c r="M382" s="355"/>
      <c r="N382" s="355"/>
      <c r="O382" s="355"/>
      <c r="P382" s="355"/>
    </row>
    <row r="383" spans="12:16" ht="12">
      <c r="L383" s="355"/>
      <c r="M383" s="355"/>
      <c r="N383" s="355"/>
      <c r="O383" s="355"/>
      <c r="P383" s="355"/>
    </row>
    <row r="384" spans="12:16" ht="12">
      <c r="L384" s="355"/>
      <c r="M384" s="355"/>
      <c r="N384" s="355"/>
      <c r="O384" s="355"/>
      <c r="P384" s="355"/>
    </row>
    <row r="385" spans="12:16" ht="12">
      <c r="L385" s="355"/>
      <c r="M385" s="355"/>
      <c r="N385" s="355"/>
      <c r="O385" s="355"/>
      <c r="P385" s="355"/>
    </row>
    <row r="386" spans="12:16" ht="12">
      <c r="L386" s="355"/>
      <c r="M386" s="355"/>
      <c r="N386" s="355"/>
      <c r="O386" s="355"/>
      <c r="P386" s="355"/>
    </row>
    <row r="387" spans="12:16" ht="12">
      <c r="L387" s="355"/>
      <c r="M387" s="355"/>
      <c r="N387" s="355"/>
      <c r="O387" s="355"/>
      <c r="P387" s="355"/>
    </row>
    <row r="388" spans="12:16" ht="12">
      <c r="L388" s="355"/>
      <c r="M388" s="355"/>
      <c r="N388" s="355"/>
      <c r="O388" s="355"/>
      <c r="P388" s="355"/>
    </row>
    <row r="389" spans="12:16" ht="12">
      <c r="L389" s="355"/>
      <c r="M389" s="355"/>
      <c r="N389" s="355"/>
      <c r="O389" s="355"/>
      <c r="P389" s="355"/>
    </row>
    <row r="390" spans="12:16" ht="12">
      <c r="L390" s="355"/>
      <c r="M390" s="355"/>
      <c r="N390" s="355"/>
      <c r="O390" s="355"/>
      <c r="P390" s="355"/>
    </row>
    <row r="391" spans="12:16" ht="12">
      <c r="L391" s="355"/>
      <c r="M391" s="355"/>
      <c r="N391" s="355"/>
      <c r="O391" s="355"/>
      <c r="P391" s="355"/>
    </row>
    <row r="392" spans="12:16" ht="12">
      <c r="L392" s="355"/>
      <c r="M392" s="355"/>
      <c r="N392" s="355"/>
      <c r="O392" s="355"/>
      <c r="P392" s="355"/>
    </row>
    <row r="393" spans="12:16" ht="12">
      <c r="L393" s="355"/>
      <c r="M393" s="355"/>
      <c r="N393" s="355"/>
      <c r="O393" s="355"/>
      <c r="P393" s="355"/>
    </row>
    <row r="394" spans="12:16" ht="12">
      <c r="L394" s="355"/>
      <c r="M394" s="355"/>
      <c r="N394" s="355"/>
      <c r="O394" s="355"/>
      <c r="P394" s="355"/>
    </row>
    <row r="395" spans="12:16" ht="12">
      <c r="L395" s="355"/>
      <c r="M395" s="355"/>
      <c r="N395" s="355"/>
      <c r="O395" s="355"/>
      <c r="P395" s="355"/>
    </row>
    <row r="396" spans="12:16" ht="12">
      <c r="L396" s="355"/>
      <c r="M396" s="355"/>
      <c r="N396" s="355"/>
      <c r="O396" s="355"/>
      <c r="P396" s="355"/>
    </row>
    <row r="397" spans="12:16" ht="12">
      <c r="L397" s="355"/>
      <c r="M397" s="355"/>
      <c r="N397" s="355"/>
      <c r="O397" s="355"/>
      <c r="P397" s="355"/>
    </row>
    <row r="398" spans="12:16" ht="12">
      <c r="L398" s="355"/>
      <c r="M398" s="355"/>
      <c r="N398" s="355"/>
      <c r="O398" s="355"/>
      <c r="P398" s="355"/>
    </row>
    <row r="399" spans="12:16" ht="12">
      <c r="L399" s="355"/>
      <c r="M399" s="355"/>
      <c r="N399" s="355"/>
      <c r="O399" s="355"/>
      <c r="P399" s="355"/>
    </row>
    <row r="400" spans="12:16" ht="12">
      <c r="L400" s="355"/>
      <c r="M400" s="355"/>
      <c r="N400" s="355"/>
      <c r="O400" s="355"/>
      <c r="P400" s="355"/>
    </row>
    <row r="401" spans="12:16" ht="12">
      <c r="L401" s="355"/>
      <c r="M401" s="355"/>
      <c r="N401" s="355"/>
      <c r="O401" s="355"/>
      <c r="P401" s="355"/>
    </row>
    <row r="402" spans="12:16" ht="12">
      <c r="L402" s="355"/>
      <c r="M402" s="355"/>
      <c r="N402" s="355"/>
      <c r="O402" s="355"/>
      <c r="P402" s="355"/>
    </row>
    <row r="403" spans="12:16" ht="12">
      <c r="L403" s="355"/>
      <c r="M403" s="355"/>
      <c r="N403" s="355"/>
      <c r="O403" s="355"/>
      <c r="P403" s="355"/>
    </row>
    <row r="404" spans="12:16" ht="12">
      <c r="L404" s="355"/>
      <c r="M404" s="355"/>
      <c r="N404" s="355"/>
      <c r="O404" s="355"/>
      <c r="P404" s="355"/>
    </row>
    <row r="405" spans="12:16" ht="12">
      <c r="L405" s="355"/>
      <c r="M405" s="355"/>
      <c r="N405" s="355"/>
      <c r="O405" s="355"/>
      <c r="P405" s="355"/>
    </row>
    <row r="406" spans="12:16" ht="12">
      <c r="L406" s="355"/>
      <c r="M406" s="355"/>
      <c r="N406" s="355"/>
      <c r="O406" s="355"/>
      <c r="P406" s="355"/>
    </row>
    <row r="407" spans="12:16" ht="12">
      <c r="L407" s="355"/>
      <c r="M407" s="355"/>
      <c r="N407" s="355"/>
      <c r="O407" s="355"/>
      <c r="P407" s="355"/>
    </row>
    <row r="408" spans="12:16" ht="12">
      <c r="L408" s="355"/>
      <c r="M408" s="355"/>
      <c r="N408" s="355"/>
      <c r="O408" s="355"/>
      <c r="P408" s="355"/>
    </row>
    <row r="409" spans="12:16" ht="12">
      <c r="L409" s="355"/>
      <c r="M409" s="355"/>
      <c r="N409" s="355"/>
      <c r="O409" s="355"/>
      <c r="P409" s="355"/>
    </row>
    <row r="410" spans="12:16" ht="12">
      <c r="L410" s="355"/>
      <c r="M410" s="355"/>
      <c r="N410" s="355"/>
      <c r="O410" s="355"/>
      <c r="P410" s="355"/>
    </row>
    <row r="411" spans="12:16" ht="12">
      <c r="L411" s="355"/>
      <c r="M411" s="355"/>
      <c r="N411" s="355"/>
      <c r="O411" s="355"/>
      <c r="P411" s="355"/>
    </row>
    <row r="412" spans="12:16" ht="12">
      <c r="L412" s="355"/>
      <c r="M412" s="355"/>
      <c r="N412" s="355"/>
      <c r="O412" s="355"/>
      <c r="P412" s="355"/>
    </row>
    <row r="413" spans="12:16" ht="12">
      <c r="L413" s="355"/>
      <c r="M413" s="355"/>
      <c r="N413" s="355"/>
      <c r="O413" s="355"/>
      <c r="P413" s="355"/>
    </row>
    <row r="414" spans="12:16" ht="12">
      <c r="L414" s="355"/>
      <c r="M414" s="355"/>
      <c r="N414" s="355"/>
      <c r="O414" s="355"/>
      <c r="P414" s="355"/>
    </row>
    <row r="415" spans="12:16" ht="12">
      <c r="L415" s="355"/>
      <c r="M415" s="355"/>
      <c r="N415" s="355"/>
      <c r="O415" s="355"/>
      <c r="P415" s="355"/>
    </row>
    <row r="416" spans="12:16" ht="12">
      <c r="L416" s="355"/>
      <c r="M416" s="355"/>
      <c r="N416" s="355"/>
      <c r="O416" s="355"/>
      <c r="P416" s="355"/>
    </row>
    <row r="417" spans="12:16" ht="12">
      <c r="L417" s="355"/>
      <c r="M417" s="355"/>
      <c r="N417" s="355"/>
      <c r="O417" s="355"/>
      <c r="P417" s="355"/>
    </row>
    <row r="418" spans="12:16" ht="12">
      <c r="L418" s="355"/>
      <c r="M418" s="355"/>
      <c r="N418" s="355"/>
      <c r="O418" s="355"/>
      <c r="P418" s="355"/>
    </row>
    <row r="419" spans="12:16" ht="12">
      <c r="L419" s="355"/>
      <c r="M419" s="355"/>
      <c r="N419" s="355"/>
      <c r="O419" s="355"/>
      <c r="P419" s="355"/>
    </row>
    <row r="420" spans="12:16" ht="12">
      <c r="L420" s="355"/>
      <c r="M420" s="355"/>
      <c r="N420" s="355"/>
      <c r="O420" s="355"/>
      <c r="P420" s="355"/>
    </row>
    <row r="421" spans="12:16" ht="12">
      <c r="L421" s="355"/>
      <c r="M421" s="355"/>
      <c r="N421" s="355"/>
      <c r="O421" s="355"/>
      <c r="P421" s="355"/>
    </row>
    <row r="422" spans="12:16" ht="12">
      <c r="L422" s="355"/>
      <c r="M422" s="355"/>
      <c r="N422" s="355"/>
      <c r="O422" s="355"/>
      <c r="P422" s="355"/>
    </row>
    <row r="423" spans="12:16" ht="12">
      <c r="L423" s="355"/>
      <c r="M423" s="355"/>
      <c r="N423" s="355"/>
      <c r="O423" s="355"/>
      <c r="P423" s="355"/>
    </row>
    <row r="424" spans="12:16" ht="12">
      <c r="L424" s="355"/>
      <c r="M424" s="355"/>
      <c r="N424" s="355"/>
      <c r="O424" s="355"/>
      <c r="P424" s="355"/>
    </row>
    <row r="425" spans="12:16" ht="12">
      <c r="L425" s="355"/>
      <c r="M425" s="355"/>
      <c r="N425" s="355"/>
      <c r="O425" s="355"/>
      <c r="P425" s="355"/>
    </row>
    <row r="426" spans="12:16" ht="12">
      <c r="L426" s="355"/>
      <c r="M426" s="355"/>
      <c r="N426" s="355"/>
      <c r="O426" s="355"/>
      <c r="P426" s="355"/>
    </row>
    <row r="427" spans="12:16" ht="12">
      <c r="L427" s="355"/>
      <c r="M427" s="355"/>
      <c r="N427" s="355"/>
      <c r="O427" s="355"/>
      <c r="P427" s="355"/>
    </row>
    <row r="428" spans="12:16" ht="12">
      <c r="L428" s="355"/>
      <c r="M428" s="355"/>
      <c r="N428" s="355"/>
      <c r="O428" s="355"/>
      <c r="P428" s="355"/>
    </row>
    <row r="429" spans="12:16" ht="12">
      <c r="L429" s="355"/>
      <c r="M429" s="355"/>
      <c r="N429" s="355"/>
      <c r="O429" s="355"/>
      <c r="P429" s="355"/>
    </row>
    <row r="430" spans="12:16" ht="12">
      <c r="L430" s="355"/>
      <c r="M430" s="355"/>
      <c r="N430" s="355"/>
      <c r="O430" s="355"/>
      <c r="P430" s="355"/>
    </row>
    <row r="431" spans="12:16" ht="12">
      <c r="L431" s="355"/>
      <c r="M431" s="355"/>
      <c r="N431" s="355"/>
      <c r="O431" s="355"/>
      <c r="P431" s="355"/>
    </row>
    <row r="432" spans="12:16" ht="12">
      <c r="L432" s="355"/>
      <c r="M432" s="355"/>
      <c r="N432" s="355"/>
      <c r="O432" s="355"/>
      <c r="P432" s="355"/>
    </row>
    <row r="433" spans="12:16" ht="12">
      <c r="L433" s="355"/>
      <c r="M433" s="355"/>
      <c r="N433" s="355"/>
      <c r="O433" s="355"/>
      <c r="P433" s="355"/>
    </row>
    <row r="434" spans="12:16" ht="12">
      <c r="L434" s="355"/>
      <c r="M434" s="355"/>
      <c r="N434" s="355"/>
      <c r="O434" s="355"/>
      <c r="P434" s="355"/>
    </row>
    <row r="435" spans="12:16" ht="12">
      <c r="L435" s="355"/>
      <c r="M435" s="355"/>
      <c r="N435" s="355"/>
      <c r="O435" s="355"/>
      <c r="P435" s="355"/>
    </row>
    <row r="436" spans="12:16" ht="12">
      <c r="L436" s="355"/>
      <c r="M436" s="355"/>
      <c r="N436" s="355"/>
      <c r="O436" s="355"/>
      <c r="P436" s="355"/>
    </row>
    <row r="437" spans="12:16" ht="12">
      <c r="L437" s="355"/>
      <c r="M437" s="355"/>
      <c r="N437" s="355"/>
      <c r="O437" s="355"/>
      <c r="P437" s="355"/>
    </row>
    <row r="438" spans="12:16" ht="12">
      <c r="L438" s="355"/>
      <c r="M438" s="355"/>
      <c r="N438" s="355"/>
      <c r="O438" s="355"/>
      <c r="P438" s="355"/>
    </row>
    <row r="439" spans="12:16" ht="12">
      <c r="L439" s="355"/>
      <c r="M439" s="355"/>
      <c r="N439" s="355"/>
      <c r="O439" s="355"/>
      <c r="P439" s="355"/>
    </row>
    <row r="440" spans="12:16" ht="12">
      <c r="L440" s="355"/>
      <c r="M440" s="355"/>
      <c r="N440" s="355"/>
      <c r="O440" s="355"/>
      <c r="P440" s="355"/>
    </row>
    <row r="441" spans="12:16" ht="12">
      <c r="L441" s="355"/>
      <c r="M441" s="355"/>
      <c r="N441" s="355"/>
      <c r="O441" s="355"/>
      <c r="P441" s="355"/>
    </row>
    <row r="442" spans="12:16" ht="12">
      <c r="L442" s="355"/>
      <c r="M442" s="355"/>
      <c r="N442" s="355"/>
      <c r="O442" s="355"/>
      <c r="P442" s="355"/>
    </row>
    <row r="443" spans="12:16" ht="12">
      <c r="L443" s="355"/>
      <c r="M443" s="355"/>
      <c r="N443" s="355"/>
      <c r="O443" s="355"/>
      <c r="P443" s="355"/>
    </row>
    <row r="444" spans="12:16" ht="12">
      <c r="L444" s="355"/>
      <c r="M444" s="355"/>
      <c r="N444" s="355"/>
      <c r="O444" s="355"/>
      <c r="P444" s="355"/>
    </row>
    <row r="445" spans="12:16" ht="12">
      <c r="L445" s="355"/>
      <c r="M445" s="355"/>
      <c r="N445" s="355"/>
      <c r="O445" s="355"/>
      <c r="P445" s="355"/>
    </row>
    <row r="446" spans="12:16" ht="12">
      <c r="L446" s="355"/>
      <c r="M446" s="355"/>
      <c r="N446" s="355"/>
      <c r="O446" s="355"/>
      <c r="P446" s="355"/>
    </row>
    <row r="447" spans="12:16" ht="12">
      <c r="L447" s="355"/>
      <c r="M447" s="355"/>
      <c r="N447" s="355"/>
      <c r="O447" s="355"/>
      <c r="P447" s="355"/>
    </row>
    <row r="448" spans="12:16" ht="12">
      <c r="L448" s="355"/>
      <c r="M448" s="355"/>
      <c r="N448" s="355"/>
      <c r="O448" s="355"/>
      <c r="P448" s="355"/>
    </row>
    <row r="449" spans="12:16" ht="12">
      <c r="L449" s="355"/>
      <c r="M449" s="355"/>
      <c r="N449" s="355"/>
      <c r="O449" s="355"/>
      <c r="P449" s="355"/>
    </row>
    <row r="450" spans="12:16" ht="12">
      <c r="L450" s="355"/>
      <c r="M450" s="355"/>
      <c r="N450" s="355"/>
      <c r="O450" s="355"/>
      <c r="P450" s="355"/>
    </row>
    <row r="451" spans="12:16" ht="12">
      <c r="L451" s="355"/>
      <c r="M451" s="355"/>
      <c r="N451" s="355"/>
      <c r="O451" s="355"/>
      <c r="P451" s="355"/>
    </row>
    <row r="452" spans="12:16" ht="12">
      <c r="L452" s="355"/>
      <c r="M452" s="355"/>
      <c r="N452" s="355"/>
      <c r="O452" s="355"/>
      <c r="P452" s="355"/>
    </row>
    <row r="453" spans="12:16" ht="12">
      <c r="L453" s="355"/>
      <c r="M453" s="355"/>
      <c r="N453" s="355"/>
      <c r="O453" s="355"/>
      <c r="P453" s="355"/>
    </row>
    <row r="454" spans="12:16" ht="12">
      <c r="L454" s="355"/>
      <c r="M454" s="355"/>
      <c r="N454" s="355"/>
      <c r="O454" s="355"/>
      <c r="P454" s="355"/>
    </row>
    <row r="455" spans="12:16" ht="12">
      <c r="L455" s="355"/>
      <c r="M455" s="355"/>
      <c r="N455" s="355"/>
      <c r="O455" s="355"/>
      <c r="P455" s="355"/>
    </row>
    <row r="456" spans="12:16" ht="12">
      <c r="L456" s="355"/>
      <c r="M456" s="355"/>
      <c r="N456" s="355"/>
      <c r="O456" s="355"/>
      <c r="P456" s="355"/>
    </row>
    <row r="457" spans="12:16" ht="12">
      <c r="L457" s="355"/>
      <c r="M457" s="355"/>
      <c r="N457" s="355"/>
      <c r="O457" s="355"/>
      <c r="P457" s="355"/>
    </row>
    <row r="458" spans="12:16" ht="12">
      <c r="L458" s="355"/>
      <c r="M458" s="355"/>
      <c r="N458" s="355"/>
      <c r="O458" s="355"/>
      <c r="P458" s="355"/>
    </row>
    <row r="459" spans="12:16" ht="12">
      <c r="L459" s="355"/>
      <c r="M459" s="355"/>
      <c r="N459" s="355"/>
      <c r="O459" s="355"/>
      <c r="P459" s="355"/>
    </row>
    <row r="460" spans="12:16" ht="12">
      <c r="L460" s="355"/>
      <c r="M460" s="355"/>
      <c r="N460" s="355"/>
      <c r="O460" s="355"/>
      <c r="P460" s="355"/>
    </row>
    <row r="461" spans="12:16" ht="12">
      <c r="L461" s="355"/>
      <c r="M461" s="355"/>
      <c r="N461" s="355"/>
      <c r="O461" s="355"/>
      <c r="P461" s="355"/>
    </row>
    <row r="462" spans="12:16" ht="12">
      <c r="L462" s="355"/>
      <c r="M462" s="355"/>
      <c r="N462" s="355"/>
      <c r="O462" s="355"/>
      <c r="P462" s="355"/>
    </row>
    <row r="463" spans="12:16" ht="12">
      <c r="L463" s="355"/>
      <c r="M463" s="355"/>
      <c r="N463" s="355"/>
      <c r="O463" s="355"/>
      <c r="P463" s="355"/>
    </row>
    <row r="464" spans="12:16" ht="12">
      <c r="L464" s="355"/>
      <c r="M464" s="355"/>
      <c r="N464" s="355"/>
      <c r="O464" s="355"/>
      <c r="P464" s="355"/>
    </row>
    <row r="465" spans="12:16" ht="12">
      <c r="L465" s="355"/>
      <c r="M465" s="355"/>
      <c r="N465" s="355"/>
      <c r="O465" s="355"/>
      <c r="P465" s="355"/>
    </row>
    <row r="466" spans="12:16" ht="12">
      <c r="L466" s="355"/>
      <c r="M466" s="355"/>
      <c r="N466" s="355"/>
      <c r="O466" s="355"/>
      <c r="P466" s="355"/>
    </row>
    <row r="467" spans="12:16" ht="12">
      <c r="L467" s="355"/>
      <c r="M467" s="355"/>
      <c r="N467" s="355"/>
      <c r="O467" s="355"/>
      <c r="P467" s="355"/>
    </row>
    <row r="468" spans="12:16" ht="12">
      <c r="L468" s="355"/>
      <c r="M468" s="355"/>
      <c r="N468" s="355"/>
      <c r="O468" s="355"/>
      <c r="P468" s="355"/>
    </row>
    <row r="469" spans="12:16" ht="12">
      <c r="L469" s="355"/>
      <c r="M469" s="355"/>
      <c r="N469" s="355"/>
      <c r="O469" s="355"/>
      <c r="P469" s="355"/>
    </row>
    <row r="470" spans="12:16" ht="12">
      <c r="L470" s="355"/>
      <c r="M470" s="355"/>
      <c r="N470" s="355"/>
      <c r="O470" s="355"/>
      <c r="P470" s="355"/>
    </row>
    <row r="471" spans="12:16" ht="12">
      <c r="L471" s="355"/>
      <c r="M471" s="355"/>
      <c r="N471" s="355"/>
      <c r="O471" s="355"/>
      <c r="P471" s="355"/>
    </row>
    <row r="472" spans="12:16" ht="12">
      <c r="L472" s="355"/>
      <c r="M472" s="355"/>
      <c r="N472" s="355"/>
      <c r="O472" s="355"/>
      <c r="P472" s="355"/>
    </row>
    <row r="473" spans="12:16" ht="12">
      <c r="L473" s="355"/>
      <c r="M473" s="355"/>
      <c r="N473" s="355"/>
      <c r="O473" s="355"/>
      <c r="P473" s="355"/>
    </row>
    <row r="474" spans="12:16" ht="12">
      <c r="L474" s="355"/>
      <c r="M474" s="355"/>
      <c r="N474" s="355"/>
      <c r="O474" s="355"/>
      <c r="P474" s="355"/>
    </row>
    <row r="475" spans="12:16" ht="12">
      <c r="L475" s="355"/>
      <c r="M475" s="355"/>
      <c r="N475" s="355"/>
      <c r="O475" s="355"/>
      <c r="P475" s="355"/>
    </row>
    <row r="476" spans="12:16" ht="12">
      <c r="L476" s="355"/>
      <c r="M476" s="355"/>
      <c r="N476" s="355"/>
      <c r="O476" s="355"/>
      <c r="P476" s="355"/>
    </row>
    <row r="477" spans="12:16" ht="12">
      <c r="L477" s="355"/>
      <c r="M477" s="355"/>
      <c r="N477" s="355"/>
      <c r="O477" s="355"/>
      <c r="P477" s="355"/>
    </row>
    <row r="478" spans="12:16" ht="12">
      <c r="L478" s="355"/>
      <c r="M478" s="355"/>
      <c r="N478" s="355"/>
      <c r="O478" s="355"/>
      <c r="P478" s="355"/>
    </row>
    <row r="479" spans="12:16" ht="12">
      <c r="L479" s="355"/>
      <c r="M479" s="355"/>
      <c r="N479" s="355"/>
      <c r="O479" s="355"/>
      <c r="P479" s="355"/>
    </row>
    <row r="480" spans="12:16" ht="12">
      <c r="L480" s="355"/>
      <c r="M480" s="355"/>
      <c r="N480" s="355"/>
      <c r="O480" s="355"/>
      <c r="P480" s="355"/>
    </row>
    <row r="481" spans="12:16" ht="12">
      <c r="L481" s="355"/>
      <c r="M481" s="355"/>
      <c r="N481" s="355"/>
      <c r="O481" s="355"/>
      <c r="P481" s="355"/>
    </row>
    <row r="482" spans="12:16" ht="12">
      <c r="L482" s="355"/>
      <c r="M482" s="355"/>
      <c r="N482" s="355"/>
      <c r="O482" s="355"/>
      <c r="P482" s="355"/>
    </row>
    <row r="483" spans="12:16" ht="12">
      <c r="L483" s="355"/>
      <c r="M483" s="355"/>
      <c r="N483" s="355"/>
      <c r="O483" s="355"/>
      <c r="P483" s="355"/>
    </row>
    <row r="484" spans="12:16" ht="12">
      <c r="L484" s="355"/>
      <c r="M484" s="355"/>
      <c r="N484" s="355"/>
      <c r="O484" s="355"/>
      <c r="P484" s="355"/>
    </row>
    <row r="485" spans="12:16" ht="12">
      <c r="L485" s="355"/>
      <c r="M485" s="355"/>
      <c r="N485" s="355"/>
      <c r="O485" s="355"/>
      <c r="P485" s="355"/>
    </row>
    <row r="486" spans="12:16" ht="12">
      <c r="L486" s="355"/>
      <c r="M486" s="355"/>
      <c r="N486" s="355"/>
      <c r="O486" s="355"/>
      <c r="P486" s="355"/>
    </row>
    <row r="487" spans="12:16" ht="12">
      <c r="L487" s="355"/>
      <c r="M487" s="355"/>
      <c r="N487" s="355"/>
      <c r="O487" s="355"/>
      <c r="P487" s="355"/>
    </row>
    <row r="488" spans="12:16" ht="12">
      <c r="L488" s="355"/>
      <c r="M488" s="355"/>
      <c r="N488" s="355"/>
      <c r="O488" s="355"/>
      <c r="P488" s="355"/>
    </row>
    <row r="489" spans="12:16" ht="12">
      <c r="L489" s="355"/>
      <c r="M489" s="355"/>
      <c r="N489" s="355"/>
      <c r="O489" s="355"/>
      <c r="P489" s="355"/>
    </row>
    <row r="490" spans="12:16" ht="12">
      <c r="L490" s="355"/>
      <c r="M490" s="355"/>
      <c r="N490" s="355"/>
      <c r="O490" s="355"/>
      <c r="P490" s="355"/>
    </row>
    <row r="491" spans="12:16" ht="12">
      <c r="L491" s="355"/>
      <c r="M491" s="355"/>
      <c r="N491" s="355"/>
      <c r="O491" s="355"/>
      <c r="P491" s="355"/>
    </row>
    <row r="492" spans="12:16" ht="12">
      <c r="L492" s="355"/>
      <c r="M492" s="355"/>
      <c r="N492" s="355"/>
      <c r="O492" s="355"/>
      <c r="P492" s="355"/>
    </row>
    <row r="493" spans="12:16" ht="12">
      <c r="L493" s="355"/>
      <c r="M493" s="355"/>
      <c r="N493" s="355"/>
      <c r="O493" s="355"/>
      <c r="P493" s="355"/>
    </row>
    <row r="494" spans="12:16" ht="12">
      <c r="L494" s="355"/>
      <c r="M494" s="355"/>
      <c r="N494" s="355"/>
      <c r="O494" s="355"/>
      <c r="P494" s="355"/>
    </row>
    <row r="495" spans="12:16" ht="12">
      <c r="L495" s="355"/>
      <c r="M495" s="355"/>
      <c r="N495" s="355"/>
      <c r="O495" s="355"/>
      <c r="P495" s="355"/>
    </row>
    <row r="496" spans="12:16" ht="12">
      <c r="L496" s="355"/>
      <c r="M496" s="355"/>
      <c r="N496" s="355"/>
      <c r="O496" s="355"/>
      <c r="P496" s="355"/>
    </row>
    <row r="497" spans="12:16" ht="12">
      <c r="L497" s="355"/>
      <c r="M497" s="355"/>
      <c r="N497" s="355"/>
      <c r="O497" s="355"/>
      <c r="P497" s="355"/>
    </row>
    <row r="498" spans="12:16" ht="12">
      <c r="L498" s="355"/>
      <c r="M498" s="355"/>
      <c r="N498" s="355"/>
      <c r="O498" s="355"/>
      <c r="P498" s="355"/>
    </row>
    <row r="499" spans="12:16" ht="12">
      <c r="L499" s="355"/>
      <c r="M499" s="355"/>
      <c r="N499" s="355"/>
      <c r="O499" s="355"/>
      <c r="P499" s="355"/>
    </row>
    <row r="500" spans="12:16" ht="12">
      <c r="L500" s="355"/>
      <c r="M500" s="355"/>
      <c r="N500" s="355"/>
      <c r="O500" s="355"/>
      <c r="P500" s="355"/>
    </row>
    <row r="501" spans="12:16" ht="12">
      <c r="L501" s="355"/>
      <c r="M501" s="355"/>
      <c r="N501" s="355"/>
      <c r="O501" s="355"/>
      <c r="P501" s="355"/>
    </row>
    <row r="502" spans="12:16" ht="12">
      <c r="L502" s="355"/>
      <c r="M502" s="355"/>
      <c r="N502" s="355"/>
      <c r="O502" s="355"/>
      <c r="P502" s="355"/>
    </row>
    <row r="503" spans="12:16" ht="12">
      <c r="L503" s="355"/>
      <c r="M503" s="355"/>
      <c r="N503" s="355"/>
      <c r="O503" s="355"/>
      <c r="P503" s="355"/>
    </row>
    <row r="504" spans="12:16" ht="12">
      <c r="L504" s="355"/>
      <c r="M504" s="355"/>
      <c r="N504" s="355"/>
      <c r="O504" s="355"/>
      <c r="P504" s="355"/>
    </row>
    <row r="505" spans="12:16" ht="12">
      <c r="L505" s="355"/>
      <c r="M505" s="355"/>
      <c r="N505" s="355"/>
      <c r="O505" s="355"/>
      <c r="P505" s="355"/>
    </row>
    <row r="506" spans="12:16" ht="12">
      <c r="L506" s="355"/>
      <c r="M506" s="355"/>
      <c r="N506" s="355"/>
      <c r="O506" s="355"/>
      <c r="P506" s="355"/>
    </row>
    <row r="507" spans="12:16" ht="12">
      <c r="L507" s="355"/>
      <c r="M507" s="355"/>
      <c r="N507" s="355"/>
      <c r="O507" s="355"/>
      <c r="P507" s="355"/>
    </row>
    <row r="508" spans="12:16" ht="12">
      <c r="L508" s="355"/>
      <c r="M508" s="355"/>
      <c r="N508" s="355"/>
      <c r="O508" s="355"/>
      <c r="P508" s="355"/>
    </row>
    <row r="509" spans="12:16" ht="12">
      <c r="L509" s="355"/>
      <c r="M509" s="355"/>
      <c r="N509" s="355"/>
      <c r="O509" s="355"/>
      <c r="P509" s="355"/>
    </row>
    <row r="510" spans="12:16" ht="12">
      <c r="L510" s="355"/>
      <c r="M510" s="355"/>
      <c r="N510" s="355"/>
      <c r="O510" s="355"/>
      <c r="P510" s="355"/>
    </row>
    <row r="511" spans="12:16" ht="12">
      <c r="L511" s="355"/>
      <c r="M511" s="355"/>
      <c r="N511" s="355"/>
      <c r="O511" s="355"/>
      <c r="P511" s="355"/>
    </row>
    <row r="512" spans="12:16" ht="12">
      <c r="L512" s="355"/>
      <c r="M512" s="355"/>
      <c r="N512" s="355"/>
      <c r="O512" s="355"/>
      <c r="P512" s="355"/>
    </row>
    <row r="513" spans="12:16" ht="12">
      <c r="L513" s="355"/>
      <c r="M513" s="355"/>
      <c r="N513" s="355"/>
      <c r="O513" s="355"/>
      <c r="P513" s="355"/>
    </row>
    <row r="514" spans="12:16" ht="12">
      <c r="L514" s="355"/>
      <c r="M514" s="355"/>
      <c r="N514" s="355"/>
      <c r="O514" s="355"/>
      <c r="P514" s="355"/>
    </row>
    <row r="515" spans="12:16" ht="12">
      <c r="L515" s="355"/>
      <c r="M515" s="355"/>
      <c r="N515" s="355"/>
      <c r="O515" s="355"/>
      <c r="P515" s="355"/>
    </row>
    <row r="516" spans="12:16" ht="12">
      <c r="L516" s="355"/>
      <c r="M516" s="355"/>
      <c r="N516" s="355"/>
      <c r="O516" s="355"/>
      <c r="P516" s="355"/>
    </row>
    <row r="517" spans="12:16" ht="12">
      <c r="L517" s="355"/>
      <c r="M517" s="355"/>
      <c r="N517" s="355"/>
      <c r="O517" s="355"/>
      <c r="P517" s="355"/>
    </row>
    <row r="518" spans="12:16" ht="12">
      <c r="L518" s="355"/>
      <c r="M518" s="355"/>
      <c r="N518" s="355"/>
      <c r="O518" s="355"/>
      <c r="P518" s="355"/>
    </row>
    <row r="519" spans="12:16" ht="12">
      <c r="L519" s="355"/>
      <c r="M519" s="355"/>
      <c r="N519" s="355"/>
      <c r="O519" s="355"/>
      <c r="P519" s="355"/>
    </row>
    <row r="520" spans="12:16" ht="12">
      <c r="L520" s="355"/>
      <c r="M520" s="355"/>
      <c r="N520" s="355"/>
      <c r="O520" s="355"/>
      <c r="P520" s="355"/>
    </row>
    <row r="521" spans="12:16" ht="12">
      <c r="L521" s="355"/>
      <c r="M521" s="355"/>
      <c r="N521" s="355"/>
      <c r="O521" s="355"/>
      <c r="P521" s="355"/>
    </row>
    <row r="522" spans="12:16" ht="12">
      <c r="L522" s="355"/>
      <c r="M522" s="355"/>
      <c r="N522" s="355"/>
      <c r="O522" s="355"/>
      <c r="P522" s="355"/>
    </row>
    <row r="523" spans="12:16" ht="12">
      <c r="L523" s="355"/>
      <c r="M523" s="355"/>
      <c r="N523" s="355"/>
      <c r="O523" s="355"/>
      <c r="P523" s="355"/>
    </row>
    <row r="524" spans="12:16" ht="12">
      <c r="L524" s="355"/>
      <c r="M524" s="355"/>
      <c r="N524" s="355"/>
      <c r="O524" s="355"/>
      <c r="P524" s="355"/>
    </row>
    <row r="525" spans="12:16" ht="12">
      <c r="L525" s="355"/>
      <c r="M525" s="355"/>
      <c r="N525" s="355"/>
      <c r="O525" s="355"/>
      <c r="P525" s="355"/>
    </row>
    <row r="526" spans="12:16" ht="12">
      <c r="L526" s="355"/>
      <c r="M526" s="355"/>
      <c r="N526" s="355"/>
      <c r="O526" s="355"/>
      <c r="P526" s="355"/>
    </row>
    <row r="527" spans="12:16" ht="12">
      <c r="L527" s="355"/>
      <c r="M527" s="355"/>
      <c r="N527" s="355"/>
      <c r="O527" s="355"/>
      <c r="P527" s="355"/>
    </row>
    <row r="528" spans="12:16" ht="12">
      <c r="L528" s="355"/>
      <c r="M528" s="355"/>
      <c r="N528" s="355"/>
      <c r="O528" s="355"/>
      <c r="P528" s="355"/>
    </row>
    <row r="529" spans="12:16" ht="12">
      <c r="L529" s="355"/>
      <c r="M529" s="355"/>
      <c r="N529" s="355"/>
      <c r="O529" s="355"/>
      <c r="P529" s="355"/>
    </row>
    <row r="530" spans="12:16" ht="12">
      <c r="L530" s="355"/>
      <c r="M530" s="355"/>
      <c r="N530" s="355"/>
      <c r="O530" s="355"/>
      <c r="P530" s="355"/>
    </row>
    <row r="531" spans="12:16" ht="12">
      <c r="L531" s="355"/>
      <c r="M531" s="355"/>
      <c r="N531" s="355"/>
      <c r="O531" s="355"/>
      <c r="P531" s="355"/>
    </row>
  </sheetData>
  <mergeCells count="12">
    <mergeCell ref="E3:F3"/>
    <mergeCell ref="M2:P2"/>
    <mergeCell ref="A1:P1"/>
    <mergeCell ref="A3:A4"/>
    <mergeCell ref="O3:P3"/>
    <mergeCell ref="B3:B4"/>
    <mergeCell ref="G3:G4"/>
    <mergeCell ref="J3:K3"/>
    <mergeCell ref="L3:L4"/>
    <mergeCell ref="M3:N3"/>
    <mergeCell ref="C3:D3"/>
    <mergeCell ref="H3:I3"/>
  </mergeCells>
  <printOptions horizontalCentered="1"/>
  <pageMargins left="0.7874015748031497" right="0.7874015748031497" top="0.7874015748031497" bottom="0.7874015748031497" header="0.15748031496062992" footer="0.1574803149606299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zoomScaleSheetLayoutView="75" workbookViewId="0" topLeftCell="A1">
      <pane ySplit="4" topLeftCell="BM5" activePane="bottomLeft" state="frozen"/>
      <selection pane="topLeft" activeCell="A1" sqref="A1:O1"/>
      <selection pane="bottomLeft" activeCell="A1" sqref="A1:I1"/>
    </sheetView>
  </sheetViews>
  <sheetFormatPr defaultColWidth="9.00390625" defaultRowHeight="13.5"/>
  <cols>
    <col min="1" max="1" width="4.375" style="4" customWidth="1"/>
    <col min="2" max="2" width="12.875" style="4" customWidth="1"/>
    <col min="3" max="3" width="9.50390625" style="4" customWidth="1"/>
    <col min="4" max="4" width="9.625" style="4" customWidth="1"/>
    <col min="5" max="7" width="9.125" style="4" customWidth="1"/>
    <col min="8" max="9" width="11.75390625" style="4" customWidth="1"/>
    <col min="10" max="10" width="4.375" style="4" customWidth="1"/>
    <col min="11" max="11" width="12.75390625" style="4" customWidth="1"/>
    <col min="12" max="12" width="9.50390625" style="4" customWidth="1"/>
    <col min="13" max="16" width="9.125" style="4" customWidth="1"/>
    <col min="17" max="18" width="11.75390625" style="4" customWidth="1"/>
    <col min="19" max="19" width="4.375" style="4" customWidth="1"/>
    <col min="20" max="20" width="12.75390625" style="4" customWidth="1"/>
    <col min="21" max="21" width="9.50390625" style="4" customWidth="1"/>
    <col min="22" max="22" width="9.625" style="4" customWidth="1"/>
    <col min="23" max="25" width="9.125" style="4" customWidth="1"/>
    <col min="26" max="27" width="11.75390625" style="4" customWidth="1"/>
    <col min="28" max="28" width="4.375" style="4" customWidth="1"/>
    <col min="29" max="29" width="12.75390625" style="4" customWidth="1"/>
    <col min="30" max="30" width="9.50390625" style="4" customWidth="1"/>
    <col min="31" max="31" width="9.625" style="4" customWidth="1"/>
    <col min="32" max="34" width="9.125" style="4" customWidth="1"/>
    <col min="35" max="36" width="11.75390625" style="4" customWidth="1"/>
    <col min="37" max="16384" width="9.00390625" style="4" customWidth="1"/>
  </cols>
  <sheetData>
    <row r="1" spans="1:36" s="1" customFormat="1" ht="25.5" customHeight="1">
      <c r="A1" s="649" t="s">
        <v>261</v>
      </c>
      <c r="B1" s="649"/>
      <c r="C1" s="649"/>
      <c r="D1" s="649"/>
      <c r="E1" s="649"/>
      <c r="F1" s="649"/>
      <c r="G1" s="649"/>
      <c r="H1" s="649"/>
      <c r="I1" s="649"/>
      <c r="J1" s="650" t="s">
        <v>394</v>
      </c>
      <c r="K1" s="650"/>
      <c r="L1" s="650"/>
      <c r="M1" s="650"/>
      <c r="N1" s="650"/>
      <c r="O1" s="650"/>
      <c r="P1" s="650"/>
      <c r="Q1" s="650"/>
      <c r="R1" s="650"/>
      <c r="S1" s="649" t="s">
        <v>262</v>
      </c>
      <c r="T1" s="649"/>
      <c r="U1" s="649"/>
      <c r="V1" s="649"/>
      <c r="W1" s="649"/>
      <c r="X1" s="649"/>
      <c r="Y1" s="649"/>
      <c r="Z1" s="649"/>
      <c r="AA1" s="649"/>
      <c r="AB1" s="650" t="s">
        <v>263</v>
      </c>
      <c r="AC1" s="650"/>
      <c r="AD1" s="650"/>
      <c r="AE1" s="650"/>
      <c r="AF1" s="650"/>
      <c r="AG1" s="650"/>
      <c r="AH1" s="650"/>
      <c r="AI1" s="650"/>
      <c r="AJ1" s="650"/>
    </row>
    <row r="2" spans="1:36" s="2" customFormat="1" ht="18" customHeight="1">
      <c r="A2" s="2" t="s">
        <v>264</v>
      </c>
      <c r="R2" s="3" t="s">
        <v>477</v>
      </c>
      <c r="S2" s="2" t="s">
        <v>264</v>
      </c>
      <c r="AJ2" s="3" t="s">
        <v>477</v>
      </c>
    </row>
    <row r="3" spans="1:36" ht="13.5" customHeight="1">
      <c r="A3" s="651" t="s">
        <v>265</v>
      </c>
      <c r="B3" s="652"/>
      <c r="C3" s="653" t="s">
        <v>266</v>
      </c>
      <c r="D3" s="652" t="s">
        <v>685</v>
      </c>
      <c r="E3" s="652" t="s">
        <v>267</v>
      </c>
      <c r="F3" s="652"/>
      <c r="G3" s="652"/>
      <c r="H3" s="635" t="s">
        <v>268</v>
      </c>
      <c r="I3" s="636" t="s">
        <v>269</v>
      </c>
      <c r="J3" s="651" t="s">
        <v>265</v>
      </c>
      <c r="K3" s="652"/>
      <c r="L3" s="653" t="s">
        <v>266</v>
      </c>
      <c r="M3" s="652" t="s">
        <v>685</v>
      </c>
      <c r="N3" s="652" t="s">
        <v>267</v>
      </c>
      <c r="O3" s="652"/>
      <c r="P3" s="652"/>
      <c r="Q3" s="635" t="s">
        <v>268</v>
      </c>
      <c r="R3" s="636" t="s">
        <v>269</v>
      </c>
      <c r="S3" s="651" t="s">
        <v>265</v>
      </c>
      <c r="T3" s="652"/>
      <c r="U3" s="653" t="s">
        <v>266</v>
      </c>
      <c r="V3" s="652" t="s">
        <v>685</v>
      </c>
      <c r="W3" s="652" t="s">
        <v>267</v>
      </c>
      <c r="X3" s="652"/>
      <c r="Y3" s="652"/>
      <c r="Z3" s="635" t="s">
        <v>268</v>
      </c>
      <c r="AA3" s="636" t="s">
        <v>269</v>
      </c>
      <c r="AB3" s="651" t="s">
        <v>265</v>
      </c>
      <c r="AC3" s="652"/>
      <c r="AD3" s="653" t="s">
        <v>266</v>
      </c>
      <c r="AE3" s="652" t="s">
        <v>685</v>
      </c>
      <c r="AF3" s="652" t="s">
        <v>267</v>
      </c>
      <c r="AG3" s="652"/>
      <c r="AH3" s="652"/>
      <c r="AI3" s="635" t="s">
        <v>268</v>
      </c>
      <c r="AJ3" s="636" t="s">
        <v>269</v>
      </c>
    </row>
    <row r="4" spans="1:36" ht="14.25" customHeight="1">
      <c r="A4" s="651"/>
      <c r="B4" s="652"/>
      <c r="C4" s="654"/>
      <c r="D4" s="652"/>
      <c r="E4" s="51" t="s">
        <v>688</v>
      </c>
      <c r="F4" s="51" t="s">
        <v>686</v>
      </c>
      <c r="G4" s="51" t="s">
        <v>687</v>
      </c>
      <c r="H4" s="652"/>
      <c r="I4" s="637"/>
      <c r="J4" s="651"/>
      <c r="K4" s="652"/>
      <c r="L4" s="654"/>
      <c r="M4" s="652"/>
      <c r="N4" s="51" t="s">
        <v>688</v>
      </c>
      <c r="O4" s="51" t="s">
        <v>686</v>
      </c>
      <c r="P4" s="51" t="s">
        <v>687</v>
      </c>
      <c r="Q4" s="652"/>
      <c r="R4" s="637"/>
      <c r="S4" s="651"/>
      <c r="T4" s="652"/>
      <c r="U4" s="654"/>
      <c r="V4" s="652"/>
      <c r="W4" s="51" t="s">
        <v>688</v>
      </c>
      <c r="X4" s="51" t="s">
        <v>686</v>
      </c>
      <c r="Y4" s="51" t="s">
        <v>687</v>
      </c>
      <c r="Z4" s="652"/>
      <c r="AA4" s="637"/>
      <c r="AB4" s="651"/>
      <c r="AC4" s="652"/>
      <c r="AD4" s="654"/>
      <c r="AE4" s="652"/>
      <c r="AF4" s="51" t="s">
        <v>688</v>
      </c>
      <c r="AG4" s="51" t="s">
        <v>686</v>
      </c>
      <c r="AH4" s="51" t="s">
        <v>687</v>
      </c>
      <c r="AI4" s="652"/>
      <c r="AJ4" s="637"/>
    </row>
    <row r="5" spans="1:36" ht="14.25" customHeight="1">
      <c r="A5" s="647" t="s">
        <v>48</v>
      </c>
      <c r="B5" s="648"/>
      <c r="C5" s="54">
        <v>9.65</v>
      </c>
      <c r="D5" s="55">
        <f>SUM(D6:D37)+SUM(D38:D47)</f>
        <v>8897</v>
      </c>
      <c r="E5" s="55">
        <f>SUM(E6:E47)</f>
        <v>24247</v>
      </c>
      <c r="F5" s="55">
        <f>SUM(F6:F37)+SUM(F38:F47)</f>
        <v>11632</v>
      </c>
      <c r="G5" s="55">
        <f>SUM(G6:G37)+SUM(G38:G47)</f>
        <v>12615</v>
      </c>
      <c r="H5" s="163">
        <f>D5/C5</f>
        <v>921.9689119170985</v>
      </c>
      <c r="I5" s="164">
        <f>E5/C5</f>
        <v>2512.642487046632</v>
      </c>
      <c r="J5" s="658" t="s">
        <v>86</v>
      </c>
      <c r="K5" s="646"/>
      <c r="L5" s="54">
        <v>29.24</v>
      </c>
      <c r="M5" s="55">
        <f>SUM(M6:M16)</f>
        <v>4556</v>
      </c>
      <c r="N5" s="55">
        <f>SUM(O5:P5)</f>
        <v>14462</v>
      </c>
      <c r="O5" s="55">
        <f>SUM(O6:O16)</f>
        <v>7257</v>
      </c>
      <c r="P5" s="55">
        <f>SUM(P6:P16)</f>
        <v>7205</v>
      </c>
      <c r="Q5" s="55">
        <f aca="true" t="shared" si="0" ref="Q5:Q45">M5/L5</f>
        <v>155.8139534883721</v>
      </c>
      <c r="R5" s="165">
        <f aca="true" t="shared" si="1" ref="R5:R45">N5/L5</f>
        <v>494.5964432284542</v>
      </c>
      <c r="S5" s="658" t="s">
        <v>119</v>
      </c>
      <c r="T5" s="646"/>
      <c r="U5" s="54">
        <f>SUM(U6:U17)</f>
        <v>26.119999999999997</v>
      </c>
      <c r="V5" s="55">
        <f>SUM(V6:V17)</f>
        <v>2984</v>
      </c>
      <c r="W5" s="55">
        <f>SUM(W6:W17)</f>
        <v>9769</v>
      </c>
      <c r="X5" s="55">
        <f>SUM(X6:X17)</f>
        <v>4800</v>
      </c>
      <c r="Y5" s="55">
        <f>SUM(Y6:Y17)</f>
        <v>4969</v>
      </c>
      <c r="Z5" s="55">
        <f>V5/U5</f>
        <v>114.24196018376723</v>
      </c>
      <c r="AA5" s="165">
        <f>W5/U5</f>
        <v>374.0045941807045</v>
      </c>
      <c r="AB5" s="647" t="s">
        <v>348</v>
      </c>
      <c r="AC5" s="647"/>
      <c r="AD5" s="166">
        <v>50.15</v>
      </c>
      <c r="AE5" s="119">
        <f>SUM(AE6:AE9)</f>
        <v>1085</v>
      </c>
      <c r="AF5" s="119">
        <f>SUM(AF6:AF9)</f>
        <v>3581</v>
      </c>
      <c r="AG5" s="119">
        <f>SUM(AG6:AG9)</f>
        <v>1780</v>
      </c>
      <c r="AH5" s="119">
        <f>SUM(AH6:AH9)</f>
        <v>1801</v>
      </c>
      <c r="AI5" s="166">
        <f aca="true" t="shared" si="2" ref="AI5:AI20">AE5/AD5</f>
        <v>21.635094715852443</v>
      </c>
      <c r="AJ5" s="167">
        <f>AF5/AD5</f>
        <v>71.40578265204387</v>
      </c>
    </row>
    <row r="6" spans="1:36" ht="15" customHeight="1">
      <c r="A6" s="5"/>
      <c r="B6" s="58" t="s">
        <v>270</v>
      </c>
      <c r="C6" s="56">
        <v>0.12</v>
      </c>
      <c r="D6" s="57">
        <v>186</v>
      </c>
      <c r="E6" s="57">
        <f>SUM(F6:G6)</f>
        <v>562</v>
      </c>
      <c r="F6" s="57">
        <v>269</v>
      </c>
      <c r="G6" s="57">
        <v>293</v>
      </c>
      <c r="H6" s="57">
        <f>D6/C6</f>
        <v>1550</v>
      </c>
      <c r="I6" s="59">
        <f>E6/C6</f>
        <v>4683.333333333334</v>
      </c>
      <c r="J6" s="5"/>
      <c r="K6" s="58" t="s">
        <v>90</v>
      </c>
      <c r="L6" s="56">
        <v>3.01</v>
      </c>
      <c r="M6" s="57">
        <v>547</v>
      </c>
      <c r="N6" s="57">
        <f>SUM(O6:P6)</f>
        <v>1692</v>
      </c>
      <c r="O6" s="57">
        <v>849</v>
      </c>
      <c r="P6" s="57">
        <v>843</v>
      </c>
      <c r="Q6" s="57">
        <f t="shared" si="0"/>
        <v>181.72757475083057</v>
      </c>
      <c r="R6" s="59">
        <f t="shared" si="1"/>
        <v>562.1262458471762</v>
      </c>
      <c r="S6" s="5"/>
      <c r="T6" s="58" t="s">
        <v>123</v>
      </c>
      <c r="U6" s="56">
        <v>6.32</v>
      </c>
      <c r="V6" s="57">
        <v>717</v>
      </c>
      <c r="W6" s="57">
        <f aca="true" t="shared" si="3" ref="W6:W11">SUM(X6:Y6)</f>
        <v>2292</v>
      </c>
      <c r="X6" s="57">
        <v>1157</v>
      </c>
      <c r="Y6" s="57">
        <v>1135</v>
      </c>
      <c r="Z6" s="57">
        <f aca="true" t="shared" si="4" ref="Z6:Z50">V6/U6</f>
        <v>113.44936708860759</v>
      </c>
      <c r="AA6" s="59">
        <f aca="true" t="shared" si="5" ref="AA6:AA50">W6/U6</f>
        <v>362.65822784810126</v>
      </c>
      <c r="AB6" s="159"/>
      <c r="AC6" s="159" t="s">
        <v>350</v>
      </c>
      <c r="AD6" s="162">
        <v>10.48</v>
      </c>
      <c r="AE6" s="60">
        <v>859</v>
      </c>
      <c r="AF6" s="60">
        <f>SUM(AG6:AH6)</f>
        <v>2808</v>
      </c>
      <c r="AG6" s="60">
        <v>1390</v>
      </c>
      <c r="AH6" s="60">
        <v>1418</v>
      </c>
      <c r="AI6" s="162">
        <f t="shared" si="2"/>
        <v>81.96564885496183</v>
      </c>
      <c r="AJ6" s="193">
        <f>AF6/AD6</f>
        <v>267.9389312977099</v>
      </c>
    </row>
    <row r="7" spans="1:36" ht="15" customHeight="1">
      <c r="A7" s="5"/>
      <c r="B7" s="58" t="s">
        <v>271</v>
      </c>
      <c r="C7" s="56">
        <v>0.42</v>
      </c>
      <c r="D7" s="57">
        <v>344</v>
      </c>
      <c r="E7" s="57">
        <f aca="true" t="shared" si="6" ref="E7:E47">SUM(F7:G7)</f>
        <v>1034</v>
      </c>
      <c r="F7" s="57">
        <v>504</v>
      </c>
      <c r="G7" s="57">
        <v>530</v>
      </c>
      <c r="H7" s="57">
        <f>D7/C7</f>
        <v>819.047619047619</v>
      </c>
      <c r="I7" s="59">
        <f aca="true" t="shared" si="7" ref="I7:I47">E7/C7</f>
        <v>2461.904761904762</v>
      </c>
      <c r="J7" s="5"/>
      <c r="K7" s="58" t="s">
        <v>94</v>
      </c>
      <c r="L7" s="56">
        <v>2.69</v>
      </c>
      <c r="M7" s="57">
        <v>225</v>
      </c>
      <c r="N7" s="57">
        <f>SUM(O7:P7)</f>
        <v>838</v>
      </c>
      <c r="O7" s="57">
        <v>426</v>
      </c>
      <c r="P7" s="57">
        <v>412</v>
      </c>
      <c r="Q7" s="57">
        <f t="shared" si="0"/>
        <v>83.64312267657992</v>
      </c>
      <c r="R7" s="59">
        <f t="shared" si="1"/>
        <v>311.52416356877325</v>
      </c>
      <c r="S7" s="5"/>
      <c r="T7" s="58" t="s">
        <v>279</v>
      </c>
      <c r="U7" s="56">
        <v>7.21</v>
      </c>
      <c r="V7" s="57">
        <v>881</v>
      </c>
      <c r="W7" s="57">
        <f t="shared" si="3"/>
        <v>2620</v>
      </c>
      <c r="X7" s="57">
        <v>1281</v>
      </c>
      <c r="Y7" s="57">
        <v>1339</v>
      </c>
      <c r="Z7" s="57">
        <f t="shared" si="4"/>
        <v>122.19140083217754</v>
      </c>
      <c r="AA7" s="59">
        <f t="shared" si="5"/>
        <v>363.3841886269071</v>
      </c>
      <c r="AB7" s="159"/>
      <c r="AC7" s="159" t="s">
        <v>351</v>
      </c>
      <c r="AD7" s="162">
        <v>11.38</v>
      </c>
      <c r="AE7" s="60">
        <v>109</v>
      </c>
      <c r="AF7" s="60">
        <f>SUM(AG7:AH7)</f>
        <v>379</v>
      </c>
      <c r="AG7" s="60">
        <v>187</v>
      </c>
      <c r="AH7" s="60">
        <v>192</v>
      </c>
      <c r="AI7" s="162">
        <f t="shared" si="2"/>
        <v>9.578207381370826</v>
      </c>
      <c r="AJ7" s="193">
        <f>AF7/AD7</f>
        <v>33.30404217926186</v>
      </c>
    </row>
    <row r="8" spans="1:36" ht="15" customHeight="1">
      <c r="A8" s="5"/>
      <c r="B8" s="58" t="s">
        <v>58</v>
      </c>
      <c r="C8" s="56">
        <v>0.17</v>
      </c>
      <c r="D8" s="57">
        <v>270</v>
      </c>
      <c r="E8" s="57">
        <f t="shared" si="6"/>
        <v>780</v>
      </c>
      <c r="F8" s="57">
        <v>382</v>
      </c>
      <c r="G8" s="57">
        <v>398</v>
      </c>
      <c r="H8" s="57">
        <f aca="true" t="shared" si="8" ref="H8:H47">D8/C8</f>
        <v>1588.2352941176468</v>
      </c>
      <c r="I8" s="59">
        <f t="shared" si="7"/>
        <v>4588.235294117647</v>
      </c>
      <c r="J8" s="5"/>
      <c r="K8" s="58" t="s">
        <v>98</v>
      </c>
      <c r="L8" s="56">
        <v>2.55</v>
      </c>
      <c r="M8" s="57">
        <v>22</v>
      </c>
      <c r="N8" s="57">
        <f>SUM(O8:P8)</f>
        <v>74</v>
      </c>
      <c r="O8" s="57">
        <v>38</v>
      </c>
      <c r="P8" s="57">
        <v>36</v>
      </c>
      <c r="Q8" s="57">
        <f t="shared" si="0"/>
        <v>8.627450980392158</v>
      </c>
      <c r="R8" s="59">
        <f t="shared" si="1"/>
        <v>29.01960784313726</v>
      </c>
      <c r="S8" s="5"/>
      <c r="T8" s="58" t="s">
        <v>130</v>
      </c>
      <c r="U8" s="56">
        <v>1.78</v>
      </c>
      <c r="V8" s="57">
        <v>214</v>
      </c>
      <c r="W8" s="57">
        <f t="shared" si="3"/>
        <v>787</v>
      </c>
      <c r="X8" s="57">
        <v>336</v>
      </c>
      <c r="Y8" s="57">
        <v>451</v>
      </c>
      <c r="Z8" s="57">
        <f>V8/U8</f>
        <v>120.2247191011236</v>
      </c>
      <c r="AA8" s="59">
        <f t="shared" si="5"/>
        <v>442.13483146067415</v>
      </c>
      <c r="AB8" s="159"/>
      <c r="AC8" s="159" t="s">
        <v>352</v>
      </c>
      <c r="AD8" s="162">
        <v>26.09</v>
      </c>
      <c r="AE8" s="60">
        <v>99</v>
      </c>
      <c r="AF8" s="60">
        <f>SUM(AG8:AH8)</f>
        <v>322</v>
      </c>
      <c r="AG8" s="60">
        <v>168</v>
      </c>
      <c r="AH8" s="60">
        <v>154</v>
      </c>
      <c r="AI8" s="162">
        <f t="shared" si="2"/>
        <v>3.794557301648141</v>
      </c>
      <c r="AJ8" s="193">
        <f aca="true" t="shared" si="9" ref="AJ8:AJ20">AF8/AD8</f>
        <v>12.341893445764661</v>
      </c>
    </row>
    <row r="9" spans="1:36" ht="15" customHeight="1">
      <c r="A9" s="5"/>
      <c r="B9" s="58" t="s">
        <v>62</v>
      </c>
      <c r="C9" s="56">
        <v>0.14</v>
      </c>
      <c r="D9" s="57">
        <v>191</v>
      </c>
      <c r="E9" s="57">
        <f>SUM(F9:G9)</f>
        <v>473</v>
      </c>
      <c r="F9" s="57">
        <v>233</v>
      </c>
      <c r="G9" s="57">
        <v>240</v>
      </c>
      <c r="H9" s="57">
        <f>D9/C9</f>
        <v>1364.2857142857142</v>
      </c>
      <c r="I9" s="59">
        <f t="shared" si="7"/>
        <v>3378.5714285714284</v>
      </c>
      <c r="J9" s="5"/>
      <c r="K9" s="58" t="s">
        <v>102</v>
      </c>
      <c r="L9" s="56">
        <v>4.19</v>
      </c>
      <c r="M9" s="57">
        <v>126</v>
      </c>
      <c r="N9" s="57">
        <f aca="true" t="shared" si="10" ref="N9:N16">SUM(O9:P9)</f>
        <v>506</v>
      </c>
      <c r="O9" s="57">
        <v>212</v>
      </c>
      <c r="P9" s="57">
        <v>294</v>
      </c>
      <c r="Q9" s="57">
        <f t="shared" si="0"/>
        <v>30.07159904534606</v>
      </c>
      <c r="R9" s="59">
        <f t="shared" si="1"/>
        <v>120.76372315035799</v>
      </c>
      <c r="S9" s="5"/>
      <c r="T9" s="58" t="s">
        <v>134</v>
      </c>
      <c r="U9" s="56">
        <v>4.14</v>
      </c>
      <c r="V9" s="179">
        <v>248</v>
      </c>
      <c r="W9" s="57">
        <f t="shared" si="3"/>
        <v>923</v>
      </c>
      <c r="X9" s="180">
        <v>455</v>
      </c>
      <c r="Y9" s="180">
        <v>468</v>
      </c>
      <c r="Z9" s="182">
        <f t="shared" si="4"/>
        <v>59.90338164251208</v>
      </c>
      <c r="AA9" s="181"/>
      <c r="AB9" s="159"/>
      <c r="AC9" s="159" t="s">
        <v>432</v>
      </c>
      <c r="AD9" s="162">
        <v>2.2</v>
      </c>
      <c r="AE9" s="60">
        <v>18</v>
      </c>
      <c r="AF9" s="60">
        <f>SUM(AG9:AH9)</f>
        <v>72</v>
      </c>
      <c r="AG9" s="60">
        <v>35</v>
      </c>
      <c r="AH9" s="60">
        <v>37</v>
      </c>
      <c r="AI9" s="162">
        <f t="shared" si="2"/>
        <v>8.181818181818182</v>
      </c>
      <c r="AJ9" s="193">
        <f t="shared" si="9"/>
        <v>32.72727272727273</v>
      </c>
    </row>
    <row r="10" spans="1:36" ht="15" customHeight="1">
      <c r="A10" s="5"/>
      <c r="B10" s="58" t="s">
        <v>66</v>
      </c>
      <c r="C10" s="56">
        <v>0.09</v>
      </c>
      <c r="D10" s="57">
        <v>180</v>
      </c>
      <c r="E10" s="57">
        <f t="shared" si="6"/>
        <v>445</v>
      </c>
      <c r="F10" s="57">
        <v>213</v>
      </c>
      <c r="G10" s="57">
        <v>232</v>
      </c>
      <c r="H10" s="57">
        <f t="shared" si="8"/>
        <v>2000</v>
      </c>
      <c r="I10" s="59">
        <f t="shared" si="7"/>
        <v>4944.444444444444</v>
      </c>
      <c r="J10" s="5"/>
      <c r="K10" s="58" t="s">
        <v>106</v>
      </c>
      <c r="L10" s="56">
        <v>4.39</v>
      </c>
      <c r="M10" s="57">
        <v>490</v>
      </c>
      <c r="N10" s="57">
        <f t="shared" si="10"/>
        <v>1803</v>
      </c>
      <c r="O10" s="57">
        <v>919</v>
      </c>
      <c r="P10" s="57">
        <v>884</v>
      </c>
      <c r="Q10" s="57">
        <f t="shared" si="0"/>
        <v>111.61731207289294</v>
      </c>
      <c r="R10" s="59">
        <f t="shared" si="1"/>
        <v>410.70615034168566</v>
      </c>
      <c r="S10" s="5"/>
      <c r="T10" s="58" t="s">
        <v>138</v>
      </c>
      <c r="U10" s="56">
        <v>2.6</v>
      </c>
      <c r="V10" s="57">
        <v>81</v>
      </c>
      <c r="W10" s="57">
        <f t="shared" si="3"/>
        <v>308</v>
      </c>
      <c r="X10" s="57">
        <v>160</v>
      </c>
      <c r="Y10" s="57">
        <v>148</v>
      </c>
      <c r="Z10" s="57">
        <f t="shared" si="4"/>
        <v>31.153846153846153</v>
      </c>
      <c r="AA10" s="59">
        <f t="shared" si="5"/>
        <v>118.46153846153845</v>
      </c>
      <c r="AB10" s="638" t="s">
        <v>349</v>
      </c>
      <c r="AC10" s="638"/>
      <c r="AD10" s="160">
        <v>69.94</v>
      </c>
      <c r="AE10" s="63">
        <f>SUM(AE11:AE13)</f>
        <v>536</v>
      </c>
      <c r="AF10" s="63">
        <f>SUM(AF11:AF13)</f>
        <v>1898</v>
      </c>
      <c r="AG10" s="63">
        <f>SUM(AG11:AG13)</f>
        <v>922</v>
      </c>
      <c r="AH10" s="63">
        <f>SUM(AH11:AH13)</f>
        <v>976</v>
      </c>
      <c r="AI10" s="160">
        <f t="shared" si="2"/>
        <v>7.663711752931084</v>
      </c>
      <c r="AJ10" s="161">
        <f t="shared" si="9"/>
        <v>27.13754646840149</v>
      </c>
    </row>
    <row r="11" spans="1:36" ht="15" customHeight="1">
      <c r="A11" s="5"/>
      <c r="B11" s="58" t="s">
        <v>517</v>
      </c>
      <c r="C11" s="56">
        <v>0.27</v>
      </c>
      <c r="D11" s="57">
        <v>321</v>
      </c>
      <c r="E11" s="57">
        <f>SUM(F11:G11)</f>
        <v>912</v>
      </c>
      <c r="F11" s="57">
        <v>439</v>
      </c>
      <c r="G11" s="57">
        <v>473</v>
      </c>
      <c r="H11" s="57">
        <f t="shared" si="8"/>
        <v>1188.888888888889</v>
      </c>
      <c r="I11" s="59">
        <f t="shared" si="7"/>
        <v>3377.7777777777774</v>
      </c>
      <c r="J11" s="5"/>
      <c r="K11" s="58" t="s">
        <v>110</v>
      </c>
      <c r="L11" s="56">
        <v>0.66</v>
      </c>
      <c r="M11" s="57">
        <v>607</v>
      </c>
      <c r="N11" s="57">
        <f t="shared" si="10"/>
        <v>1792</v>
      </c>
      <c r="O11" s="57">
        <v>882</v>
      </c>
      <c r="P11" s="57">
        <v>910</v>
      </c>
      <c r="Q11" s="57">
        <f t="shared" si="0"/>
        <v>919.6969696969696</v>
      </c>
      <c r="R11" s="59">
        <f>N11/L11</f>
        <v>2715.151515151515</v>
      </c>
      <c r="S11" s="5"/>
      <c r="T11" s="58" t="s">
        <v>142</v>
      </c>
      <c r="U11" s="56">
        <v>1.9</v>
      </c>
      <c r="V11" s="57">
        <v>130</v>
      </c>
      <c r="W11" s="57">
        <f t="shared" si="3"/>
        <v>450</v>
      </c>
      <c r="X11" s="57">
        <v>233</v>
      </c>
      <c r="Y11" s="57">
        <v>217</v>
      </c>
      <c r="Z11" s="57">
        <f t="shared" si="4"/>
        <v>68.42105263157895</v>
      </c>
      <c r="AA11" s="59">
        <f t="shared" si="5"/>
        <v>236.84210526315792</v>
      </c>
      <c r="AB11" s="159"/>
      <c r="AC11" s="159" t="s">
        <v>359</v>
      </c>
      <c r="AD11" s="162">
        <v>9.54</v>
      </c>
      <c r="AE11" s="60">
        <v>195</v>
      </c>
      <c r="AF11" s="60">
        <f>SUM(AG11:AH11)</f>
        <v>710</v>
      </c>
      <c r="AG11" s="60">
        <v>329</v>
      </c>
      <c r="AH11" s="60">
        <v>381</v>
      </c>
      <c r="AI11" s="162">
        <f t="shared" si="2"/>
        <v>20.440251572327046</v>
      </c>
      <c r="AJ11" s="193">
        <f t="shared" si="9"/>
        <v>74.42348008385746</v>
      </c>
    </row>
    <row r="12" spans="1:36" ht="15" customHeight="1">
      <c r="A12" s="5"/>
      <c r="B12" s="58" t="s">
        <v>73</v>
      </c>
      <c r="C12" s="56">
        <v>0.12</v>
      </c>
      <c r="D12" s="57">
        <v>132</v>
      </c>
      <c r="E12" s="57">
        <f t="shared" si="6"/>
        <v>334</v>
      </c>
      <c r="F12" s="57">
        <v>159</v>
      </c>
      <c r="G12" s="57">
        <v>175</v>
      </c>
      <c r="H12" s="57">
        <f t="shared" si="8"/>
        <v>1100</v>
      </c>
      <c r="I12" s="59">
        <f t="shared" si="7"/>
        <v>2783.3333333333335</v>
      </c>
      <c r="J12" s="5"/>
      <c r="K12" s="58" t="s">
        <v>114</v>
      </c>
      <c r="L12" s="56">
        <v>0.33</v>
      </c>
      <c r="M12" s="57">
        <v>16</v>
      </c>
      <c r="N12" s="57">
        <f t="shared" si="10"/>
        <v>61</v>
      </c>
      <c r="O12" s="57">
        <v>29</v>
      </c>
      <c r="P12" s="57">
        <v>32</v>
      </c>
      <c r="Q12" s="57">
        <f t="shared" si="0"/>
        <v>48.484848484848484</v>
      </c>
      <c r="R12" s="59">
        <f t="shared" si="1"/>
        <v>184.84848484848484</v>
      </c>
      <c r="S12" s="5"/>
      <c r="T12" s="58" t="s">
        <v>145</v>
      </c>
      <c r="U12" s="56">
        <v>1.33</v>
      </c>
      <c r="V12" s="190" t="s">
        <v>431</v>
      </c>
      <c r="W12" s="190" t="s">
        <v>431</v>
      </c>
      <c r="X12" s="190" t="s">
        <v>431</v>
      </c>
      <c r="Y12" s="190" t="s">
        <v>431</v>
      </c>
      <c r="Z12" s="190" t="s">
        <v>431</v>
      </c>
      <c r="AA12" s="191" t="s">
        <v>431</v>
      </c>
      <c r="AB12" s="69"/>
      <c r="AC12" s="159" t="s">
        <v>353</v>
      </c>
      <c r="AD12" s="162">
        <v>23.6</v>
      </c>
      <c r="AE12" s="60">
        <v>229</v>
      </c>
      <c r="AF12" s="60">
        <f>SUM(AG12:AH12)</f>
        <v>852</v>
      </c>
      <c r="AG12" s="60">
        <v>422</v>
      </c>
      <c r="AH12" s="60">
        <v>430</v>
      </c>
      <c r="AI12" s="162">
        <f t="shared" si="2"/>
        <v>9.703389830508474</v>
      </c>
      <c r="AJ12" s="193">
        <f t="shared" si="9"/>
        <v>36.101694915254235</v>
      </c>
    </row>
    <row r="13" spans="1:36" ht="15" customHeight="1">
      <c r="A13" s="5"/>
      <c r="B13" s="58" t="s">
        <v>77</v>
      </c>
      <c r="C13" s="56">
        <v>0.04</v>
      </c>
      <c r="D13" s="57">
        <v>93</v>
      </c>
      <c r="E13" s="57">
        <f t="shared" si="6"/>
        <v>235</v>
      </c>
      <c r="F13" s="57">
        <v>112</v>
      </c>
      <c r="G13" s="57">
        <v>123</v>
      </c>
      <c r="H13" s="57">
        <f t="shared" si="8"/>
        <v>2325</v>
      </c>
      <c r="I13" s="59">
        <f t="shared" si="7"/>
        <v>5875</v>
      </c>
      <c r="J13" s="5"/>
      <c r="K13" s="58" t="s">
        <v>118</v>
      </c>
      <c r="L13" s="56">
        <v>0.86</v>
      </c>
      <c r="M13" s="57">
        <v>29</v>
      </c>
      <c r="N13" s="57">
        <f t="shared" si="10"/>
        <v>113</v>
      </c>
      <c r="O13" s="57">
        <v>63</v>
      </c>
      <c r="P13" s="57">
        <v>50</v>
      </c>
      <c r="Q13" s="57">
        <f t="shared" si="0"/>
        <v>33.72093023255814</v>
      </c>
      <c r="R13" s="59">
        <f t="shared" si="1"/>
        <v>131.3953488372093</v>
      </c>
      <c r="S13" s="5"/>
      <c r="T13" s="58" t="s">
        <v>61</v>
      </c>
      <c r="U13" s="56">
        <v>0.47</v>
      </c>
      <c r="V13" s="190" t="s">
        <v>431</v>
      </c>
      <c r="W13" s="190" t="s">
        <v>431</v>
      </c>
      <c r="X13" s="190" t="s">
        <v>431</v>
      </c>
      <c r="Y13" s="190" t="s">
        <v>431</v>
      </c>
      <c r="Z13" s="190" t="s">
        <v>431</v>
      </c>
      <c r="AA13" s="191" t="s">
        <v>431</v>
      </c>
      <c r="AB13" s="69"/>
      <c r="AC13" s="159" t="s">
        <v>354</v>
      </c>
      <c r="AD13" s="162">
        <v>36.8</v>
      </c>
      <c r="AE13" s="60">
        <v>112</v>
      </c>
      <c r="AF13" s="60">
        <f>SUM(AG13:AH13)</f>
        <v>336</v>
      </c>
      <c r="AG13" s="60">
        <v>171</v>
      </c>
      <c r="AH13" s="60">
        <v>165</v>
      </c>
      <c r="AI13" s="162">
        <f t="shared" si="2"/>
        <v>3.0434782608695654</v>
      </c>
      <c r="AJ13" s="193">
        <f t="shared" si="9"/>
        <v>9.130434782608697</v>
      </c>
    </row>
    <row r="14" spans="1:36" ht="15" customHeight="1">
      <c r="A14" s="5"/>
      <c r="B14" s="58" t="s">
        <v>81</v>
      </c>
      <c r="C14" s="56">
        <v>0.03</v>
      </c>
      <c r="D14" s="57">
        <v>44</v>
      </c>
      <c r="E14" s="57">
        <f>SUM(F14:G14)</f>
        <v>100</v>
      </c>
      <c r="F14" s="57">
        <v>45</v>
      </c>
      <c r="G14" s="57">
        <v>55</v>
      </c>
      <c r="H14" s="57">
        <f t="shared" si="8"/>
        <v>1466.6666666666667</v>
      </c>
      <c r="I14" s="59">
        <f t="shared" si="7"/>
        <v>3333.3333333333335</v>
      </c>
      <c r="J14" s="5"/>
      <c r="K14" s="58" t="s">
        <v>122</v>
      </c>
      <c r="L14" s="56">
        <v>0.53</v>
      </c>
      <c r="M14" s="57">
        <v>377</v>
      </c>
      <c r="N14" s="57">
        <f t="shared" si="10"/>
        <v>1127</v>
      </c>
      <c r="O14" s="57">
        <v>562</v>
      </c>
      <c r="P14" s="57">
        <v>565</v>
      </c>
      <c r="Q14" s="57">
        <f t="shared" si="0"/>
        <v>711.3207547169811</v>
      </c>
      <c r="R14" s="59">
        <f t="shared" si="1"/>
        <v>2126.4150943396226</v>
      </c>
      <c r="S14" s="5"/>
      <c r="T14" s="58" t="s">
        <v>65</v>
      </c>
      <c r="U14" s="56">
        <v>0.08</v>
      </c>
      <c r="V14" s="57">
        <v>177</v>
      </c>
      <c r="W14" s="57">
        <f aca="true" t="shared" si="11" ref="W14:W50">SUM(X14:Y14)</f>
        <v>607</v>
      </c>
      <c r="X14" s="60">
        <v>298</v>
      </c>
      <c r="Y14" s="60">
        <v>309</v>
      </c>
      <c r="Z14" s="57">
        <f>V14/U14</f>
        <v>2212.5</v>
      </c>
      <c r="AA14" s="59">
        <f t="shared" si="5"/>
        <v>7587.5</v>
      </c>
      <c r="AB14" s="658" t="s">
        <v>391</v>
      </c>
      <c r="AC14" s="658"/>
      <c r="AD14" s="160">
        <v>37.74</v>
      </c>
      <c r="AE14" s="63">
        <f>SUM(AE15:AE16)</f>
        <v>455</v>
      </c>
      <c r="AF14" s="63">
        <f>SUM(AF15:AF16)</f>
        <v>1531</v>
      </c>
      <c r="AG14" s="63">
        <f>SUM(AG15:AG16)</f>
        <v>783</v>
      </c>
      <c r="AH14" s="63">
        <f>SUM(AH15:AH16)</f>
        <v>748</v>
      </c>
      <c r="AI14" s="160">
        <f t="shared" si="2"/>
        <v>12.056173820879703</v>
      </c>
      <c r="AJ14" s="161">
        <f t="shared" si="9"/>
        <v>40.567037625861154</v>
      </c>
    </row>
    <row r="15" spans="1:36" ht="15" customHeight="1">
      <c r="A15" s="5"/>
      <c r="B15" s="58" t="s">
        <v>85</v>
      </c>
      <c r="C15" s="56">
        <v>0.01</v>
      </c>
      <c r="D15" s="57">
        <v>13</v>
      </c>
      <c r="E15" s="57">
        <f t="shared" si="6"/>
        <v>33</v>
      </c>
      <c r="F15" s="57">
        <v>15</v>
      </c>
      <c r="G15" s="57">
        <v>18</v>
      </c>
      <c r="H15" s="57">
        <f t="shared" si="8"/>
        <v>1300</v>
      </c>
      <c r="I15" s="59">
        <f t="shared" si="7"/>
        <v>3300</v>
      </c>
      <c r="J15" s="5"/>
      <c r="K15" s="58" t="s">
        <v>126</v>
      </c>
      <c r="L15" s="56">
        <v>3.52</v>
      </c>
      <c r="M15" s="57">
        <v>188</v>
      </c>
      <c r="N15" s="57">
        <f t="shared" si="10"/>
        <v>665</v>
      </c>
      <c r="O15" s="57">
        <v>337</v>
      </c>
      <c r="P15" s="57">
        <v>328</v>
      </c>
      <c r="Q15" s="57">
        <f t="shared" si="0"/>
        <v>53.40909090909091</v>
      </c>
      <c r="R15" s="59">
        <f t="shared" si="1"/>
        <v>188.92045454545453</v>
      </c>
      <c r="S15" s="5"/>
      <c r="T15" s="58" t="s">
        <v>69</v>
      </c>
      <c r="U15" s="56">
        <v>0.09</v>
      </c>
      <c r="V15" s="57">
        <v>124</v>
      </c>
      <c r="W15" s="57">
        <f t="shared" si="11"/>
        <v>385</v>
      </c>
      <c r="X15" s="60">
        <v>189</v>
      </c>
      <c r="Y15" s="60">
        <v>196</v>
      </c>
      <c r="Z15" s="57">
        <f t="shared" si="4"/>
        <v>1377.7777777777778</v>
      </c>
      <c r="AA15" s="59">
        <f t="shared" si="5"/>
        <v>4277.777777777778</v>
      </c>
      <c r="AB15" s="69"/>
      <c r="AC15" s="159" t="s">
        <v>355</v>
      </c>
      <c r="AD15" s="162">
        <v>6.6</v>
      </c>
      <c r="AE15" s="60">
        <v>197</v>
      </c>
      <c r="AF15" s="60">
        <f>SUM(AG15:AH15)</f>
        <v>655</v>
      </c>
      <c r="AG15" s="60">
        <v>350</v>
      </c>
      <c r="AH15" s="60">
        <v>305</v>
      </c>
      <c r="AI15" s="162">
        <f t="shared" si="2"/>
        <v>29.84848484848485</v>
      </c>
      <c r="AJ15" s="193">
        <f t="shared" si="9"/>
        <v>99.24242424242425</v>
      </c>
    </row>
    <row r="16" spans="1:36" ht="15" customHeight="1">
      <c r="A16" s="5"/>
      <c r="B16" s="58" t="s">
        <v>89</v>
      </c>
      <c r="C16" s="56">
        <v>0.01</v>
      </c>
      <c r="D16" s="57">
        <v>10</v>
      </c>
      <c r="E16" s="57">
        <f t="shared" si="6"/>
        <v>22</v>
      </c>
      <c r="F16" s="57">
        <v>12</v>
      </c>
      <c r="G16" s="57">
        <v>10</v>
      </c>
      <c r="H16" s="57">
        <f t="shared" si="8"/>
        <v>1000</v>
      </c>
      <c r="I16" s="59">
        <f t="shared" si="7"/>
        <v>2200</v>
      </c>
      <c r="J16" s="5"/>
      <c r="K16" s="58" t="s">
        <v>129</v>
      </c>
      <c r="L16" s="56">
        <v>6.51</v>
      </c>
      <c r="M16" s="57">
        <v>1929</v>
      </c>
      <c r="N16" s="57">
        <f t="shared" si="10"/>
        <v>5791</v>
      </c>
      <c r="O16" s="57">
        <v>2940</v>
      </c>
      <c r="P16" s="57">
        <v>2851</v>
      </c>
      <c r="Q16" s="57">
        <f t="shared" si="0"/>
        <v>296.31336405529953</v>
      </c>
      <c r="R16" s="59">
        <f t="shared" si="1"/>
        <v>889.5545314900154</v>
      </c>
      <c r="S16" s="5"/>
      <c r="T16" s="58" t="s">
        <v>72</v>
      </c>
      <c r="U16" s="56">
        <v>0.11</v>
      </c>
      <c r="V16" s="59">
        <v>184</v>
      </c>
      <c r="W16" s="57">
        <f t="shared" si="11"/>
        <v>641</v>
      </c>
      <c r="X16" s="60">
        <v>311</v>
      </c>
      <c r="Y16" s="60">
        <v>330</v>
      </c>
      <c r="Z16" s="57">
        <f>V16/U16</f>
        <v>1672.7272727272727</v>
      </c>
      <c r="AA16" s="59">
        <f t="shared" si="5"/>
        <v>5827.272727272727</v>
      </c>
      <c r="AB16" s="69"/>
      <c r="AC16" s="159" t="s">
        <v>356</v>
      </c>
      <c r="AD16" s="162">
        <v>31.14</v>
      </c>
      <c r="AE16" s="60">
        <v>258</v>
      </c>
      <c r="AF16" s="60">
        <f>SUM(AG16:AH16)</f>
        <v>876</v>
      </c>
      <c r="AG16" s="60">
        <v>433</v>
      </c>
      <c r="AH16" s="60">
        <v>443</v>
      </c>
      <c r="AI16" s="162">
        <f t="shared" si="2"/>
        <v>8.285163776493256</v>
      </c>
      <c r="AJ16" s="193">
        <f t="shared" si="9"/>
        <v>28.131021194605008</v>
      </c>
    </row>
    <row r="17" spans="1:36" ht="15" customHeight="1">
      <c r="A17" s="5"/>
      <c r="B17" s="58" t="s">
        <v>93</v>
      </c>
      <c r="C17" s="56">
        <v>0.16</v>
      </c>
      <c r="D17" s="57">
        <v>73</v>
      </c>
      <c r="E17" s="57">
        <f t="shared" si="6"/>
        <v>374</v>
      </c>
      <c r="F17" s="57">
        <v>158</v>
      </c>
      <c r="G17" s="57">
        <v>216</v>
      </c>
      <c r="H17" s="57">
        <f t="shared" si="8"/>
        <v>456.25</v>
      </c>
      <c r="I17" s="59">
        <f t="shared" si="7"/>
        <v>2337.5</v>
      </c>
      <c r="J17" s="658" t="s">
        <v>133</v>
      </c>
      <c r="K17" s="646"/>
      <c r="L17" s="54">
        <v>26.59</v>
      </c>
      <c r="M17" s="55">
        <f>SUM(M18:M24)</f>
        <v>987</v>
      </c>
      <c r="N17" s="55">
        <f>SUM(O17:P17)</f>
        <v>3460</v>
      </c>
      <c r="O17" s="55">
        <f>SUM(O18:O24)</f>
        <v>1703</v>
      </c>
      <c r="P17" s="55">
        <f>SUM(P18:P24)</f>
        <v>1757</v>
      </c>
      <c r="Q17" s="55">
        <f t="shared" si="0"/>
        <v>37.11921775103422</v>
      </c>
      <c r="R17" s="165">
        <f t="shared" si="1"/>
        <v>130.12410680707032</v>
      </c>
      <c r="S17" s="62"/>
      <c r="T17" s="58" t="s">
        <v>76</v>
      </c>
      <c r="U17" s="56">
        <v>0.09</v>
      </c>
      <c r="V17" s="57">
        <v>228</v>
      </c>
      <c r="W17" s="57">
        <f t="shared" si="11"/>
        <v>756</v>
      </c>
      <c r="X17" s="60">
        <v>380</v>
      </c>
      <c r="Y17" s="60">
        <v>376</v>
      </c>
      <c r="Z17" s="57">
        <f t="shared" si="4"/>
        <v>2533.3333333333335</v>
      </c>
      <c r="AA17" s="59">
        <f t="shared" si="5"/>
        <v>8400</v>
      </c>
      <c r="AB17" s="658" t="s">
        <v>392</v>
      </c>
      <c r="AC17" s="658"/>
      <c r="AD17" s="160">
        <v>19.49</v>
      </c>
      <c r="AE17" s="63">
        <f>SUM(AE18:AE20)</f>
        <v>847</v>
      </c>
      <c r="AF17" s="63">
        <f>SUM(AF18:AF20)</f>
        <v>2962</v>
      </c>
      <c r="AG17" s="63">
        <f>SUM(AG18:AG20)</f>
        <v>1484</v>
      </c>
      <c r="AH17" s="63">
        <f>SUM(AH18:AH20)</f>
        <v>1478</v>
      </c>
      <c r="AI17" s="160">
        <f t="shared" si="2"/>
        <v>43.45818368394048</v>
      </c>
      <c r="AJ17" s="161">
        <f t="shared" si="9"/>
        <v>151.97537198563367</v>
      </c>
    </row>
    <row r="18" spans="1:36" ht="15" customHeight="1">
      <c r="A18" s="5"/>
      <c r="B18" s="58" t="s">
        <v>97</v>
      </c>
      <c r="C18" s="56">
        <v>0.03</v>
      </c>
      <c r="D18" s="57">
        <v>32</v>
      </c>
      <c r="E18" s="57">
        <f t="shared" si="6"/>
        <v>110</v>
      </c>
      <c r="F18" s="57">
        <v>52</v>
      </c>
      <c r="G18" s="57">
        <v>58</v>
      </c>
      <c r="H18" s="57">
        <f t="shared" si="8"/>
        <v>1066.6666666666667</v>
      </c>
      <c r="I18" s="59">
        <f t="shared" si="7"/>
        <v>3666.666666666667</v>
      </c>
      <c r="J18" s="5"/>
      <c r="K18" s="58" t="s">
        <v>137</v>
      </c>
      <c r="L18" s="56">
        <v>2.65</v>
      </c>
      <c r="M18" s="57">
        <v>119</v>
      </c>
      <c r="N18" s="57">
        <f>SUM(O18:P18)</f>
        <v>455</v>
      </c>
      <c r="O18" s="57">
        <v>219</v>
      </c>
      <c r="P18" s="57">
        <v>236</v>
      </c>
      <c r="Q18" s="57">
        <f t="shared" si="0"/>
        <v>44.905660377358494</v>
      </c>
      <c r="R18" s="59">
        <f t="shared" si="1"/>
        <v>171.69811320754718</v>
      </c>
      <c r="S18" s="658" t="s">
        <v>390</v>
      </c>
      <c r="T18" s="646"/>
      <c r="U18" s="54">
        <f>SUM(U19:U34)</f>
        <v>3.0900000000000003</v>
      </c>
      <c r="V18" s="55">
        <f>SUM(V19:V34)</f>
        <v>5989</v>
      </c>
      <c r="W18" s="55">
        <f t="shared" si="11"/>
        <v>16278</v>
      </c>
      <c r="X18" s="55">
        <f>SUM(X19:X34)</f>
        <v>8107</v>
      </c>
      <c r="Y18" s="55">
        <f>SUM(Y19:Y34)</f>
        <v>8171</v>
      </c>
      <c r="Z18" s="55">
        <f t="shared" si="4"/>
        <v>1938.187702265372</v>
      </c>
      <c r="AA18" s="165">
        <f t="shared" si="5"/>
        <v>5267.961165048543</v>
      </c>
      <c r="AB18" s="69"/>
      <c r="AC18" s="159" t="s">
        <v>357</v>
      </c>
      <c r="AD18" s="162">
        <v>6.36</v>
      </c>
      <c r="AE18" s="60">
        <v>239</v>
      </c>
      <c r="AF18" s="60">
        <f>SUM(AG18:AH18)</f>
        <v>886</v>
      </c>
      <c r="AG18" s="60">
        <v>440</v>
      </c>
      <c r="AH18" s="60">
        <v>446</v>
      </c>
      <c r="AI18" s="162">
        <f t="shared" si="2"/>
        <v>37.57861635220126</v>
      </c>
      <c r="AJ18" s="193">
        <f t="shared" si="9"/>
        <v>139.3081761006289</v>
      </c>
    </row>
    <row r="19" spans="1:36" ht="15" customHeight="1">
      <c r="A19" s="5"/>
      <c r="B19" s="58" t="s">
        <v>101</v>
      </c>
      <c r="C19" s="56">
        <v>0.05</v>
      </c>
      <c r="D19" s="57">
        <v>108</v>
      </c>
      <c r="E19" s="57">
        <f t="shared" si="6"/>
        <v>311</v>
      </c>
      <c r="F19" s="57">
        <v>147</v>
      </c>
      <c r="G19" s="57">
        <v>164</v>
      </c>
      <c r="H19" s="57">
        <f t="shared" si="8"/>
        <v>2160</v>
      </c>
      <c r="I19" s="59">
        <f t="shared" si="7"/>
        <v>6220</v>
      </c>
      <c r="J19" s="5"/>
      <c r="K19" s="58" t="s">
        <v>141</v>
      </c>
      <c r="L19" s="56">
        <v>1.41</v>
      </c>
      <c r="M19" s="57">
        <v>153</v>
      </c>
      <c r="N19" s="57">
        <f aca="true" t="shared" si="12" ref="N19:N24">SUM(O19:P19)</f>
        <v>560</v>
      </c>
      <c r="O19" s="57">
        <v>266</v>
      </c>
      <c r="P19" s="57">
        <v>294</v>
      </c>
      <c r="Q19" s="57">
        <f t="shared" si="0"/>
        <v>108.51063829787235</v>
      </c>
      <c r="R19" s="59">
        <f t="shared" si="1"/>
        <v>397.1631205673759</v>
      </c>
      <c r="S19" s="5"/>
      <c r="T19" s="58" t="s">
        <v>148</v>
      </c>
      <c r="U19" s="56">
        <v>0.09</v>
      </c>
      <c r="V19" s="57">
        <v>209</v>
      </c>
      <c r="W19" s="57">
        <f t="shared" si="11"/>
        <v>541</v>
      </c>
      <c r="X19" s="57">
        <v>285</v>
      </c>
      <c r="Y19" s="57">
        <v>256</v>
      </c>
      <c r="Z19" s="57">
        <f t="shared" si="4"/>
        <v>2322.222222222222</v>
      </c>
      <c r="AA19" s="59">
        <f t="shared" si="5"/>
        <v>6011.111111111111</v>
      </c>
      <c r="AB19" s="159"/>
      <c r="AC19" s="159" t="s">
        <v>393</v>
      </c>
      <c r="AD19" s="162">
        <v>8.2</v>
      </c>
      <c r="AE19" s="60">
        <v>209</v>
      </c>
      <c r="AF19" s="60">
        <f>SUM(AG19:AH19)</f>
        <v>793</v>
      </c>
      <c r="AG19" s="60">
        <v>388</v>
      </c>
      <c r="AH19" s="60">
        <v>405</v>
      </c>
      <c r="AI19" s="162">
        <f t="shared" si="2"/>
        <v>25.48780487804878</v>
      </c>
      <c r="AJ19" s="193">
        <f t="shared" si="9"/>
        <v>96.70731707317074</v>
      </c>
    </row>
    <row r="20" spans="1:36" ht="15" customHeight="1">
      <c r="A20" s="5"/>
      <c r="B20" s="58" t="s">
        <v>105</v>
      </c>
      <c r="C20" s="56">
        <v>0.02</v>
      </c>
      <c r="D20" s="57">
        <v>30</v>
      </c>
      <c r="E20" s="57">
        <f t="shared" si="6"/>
        <v>87</v>
      </c>
      <c r="F20" s="57">
        <v>41</v>
      </c>
      <c r="G20" s="57">
        <v>46</v>
      </c>
      <c r="H20" s="57">
        <f t="shared" si="8"/>
        <v>1500</v>
      </c>
      <c r="I20" s="59">
        <f t="shared" si="7"/>
        <v>4350</v>
      </c>
      <c r="J20" s="5"/>
      <c r="K20" s="58" t="s">
        <v>144</v>
      </c>
      <c r="L20" s="56">
        <v>1.94</v>
      </c>
      <c r="M20" s="57">
        <v>239</v>
      </c>
      <c r="N20" s="57">
        <f t="shared" si="12"/>
        <v>802</v>
      </c>
      <c r="O20" s="57">
        <v>405</v>
      </c>
      <c r="P20" s="57">
        <v>397</v>
      </c>
      <c r="Q20" s="57">
        <f t="shared" si="0"/>
        <v>123.1958762886598</v>
      </c>
      <c r="R20" s="59">
        <f t="shared" si="1"/>
        <v>413.4020618556701</v>
      </c>
      <c r="S20" s="5"/>
      <c r="T20" s="58" t="s">
        <v>151</v>
      </c>
      <c r="U20" s="56">
        <v>0.19</v>
      </c>
      <c r="V20" s="59">
        <v>419</v>
      </c>
      <c r="W20" s="57">
        <f t="shared" si="11"/>
        <v>1151</v>
      </c>
      <c r="X20" s="57">
        <v>540</v>
      </c>
      <c r="Y20" s="57">
        <v>611</v>
      </c>
      <c r="Z20" s="57">
        <f t="shared" si="4"/>
        <v>2205.2631578947367</v>
      </c>
      <c r="AA20" s="59">
        <f t="shared" si="5"/>
        <v>6057.894736842105</v>
      </c>
      <c r="AB20" s="159"/>
      <c r="AC20" s="159" t="s">
        <v>358</v>
      </c>
      <c r="AD20" s="162">
        <v>4.93</v>
      </c>
      <c r="AE20" s="60">
        <v>399</v>
      </c>
      <c r="AF20" s="60">
        <f>SUM(AG20:AH20)</f>
        <v>1283</v>
      </c>
      <c r="AG20" s="60">
        <v>656</v>
      </c>
      <c r="AH20" s="60">
        <v>627</v>
      </c>
      <c r="AI20" s="162">
        <f t="shared" si="2"/>
        <v>80.93306288032454</v>
      </c>
      <c r="AJ20" s="193">
        <f t="shared" si="9"/>
        <v>260.24340770791076</v>
      </c>
    </row>
    <row r="21" spans="1:36" ht="15" customHeight="1">
      <c r="A21" s="5"/>
      <c r="B21" s="58" t="s">
        <v>109</v>
      </c>
      <c r="C21" s="56">
        <v>0.02</v>
      </c>
      <c r="D21" s="57">
        <v>61</v>
      </c>
      <c r="E21" s="57">
        <f t="shared" si="6"/>
        <v>160</v>
      </c>
      <c r="F21" s="57">
        <v>74</v>
      </c>
      <c r="G21" s="57">
        <v>86</v>
      </c>
      <c r="H21" s="57">
        <f t="shared" si="8"/>
        <v>3050</v>
      </c>
      <c r="I21" s="59">
        <f t="shared" si="7"/>
        <v>8000</v>
      </c>
      <c r="J21" s="5"/>
      <c r="K21" s="58" t="s">
        <v>147</v>
      </c>
      <c r="L21" s="56">
        <v>1.26</v>
      </c>
      <c r="M21" s="57">
        <v>36</v>
      </c>
      <c r="N21" s="57">
        <f t="shared" si="12"/>
        <v>138</v>
      </c>
      <c r="O21" s="57">
        <v>69</v>
      </c>
      <c r="P21" s="57">
        <v>69</v>
      </c>
      <c r="Q21" s="57">
        <f t="shared" si="0"/>
        <v>28.571428571428573</v>
      </c>
      <c r="R21" s="59">
        <f t="shared" si="1"/>
        <v>109.52380952380952</v>
      </c>
      <c r="S21" s="5"/>
      <c r="T21" s="58" t="s">
        <v>154</v>
      </c>
      <c r="U21" s="56">
        <v>0.13</v>
      </c>
      <c r="V21" s="59">
        <v>226</v>
      </c>
      <c r="W21" s="57">
        <f t="shared" si="11"/>
        <v>571</v>
      </c>
      <c r="X21" s="57">
        <v>283</v>
      </c>
      <c r="Y21" s="57">
        <v>288</v>
      </c>
      <c r="Z21" s="57">
        <f t="shared" si="4"/>
        <v>1738.4615384615383</v>
      </c>
      <c r="AA21" s="59">
        <f t="shared" si="5"/>
        <v>4392.307692307692</v>
      </c>
      <c r="AB21" s="173"/>
      <c r="AD21" s="60"/>
      <c r="AE21" s="60"/>
      <c r="AF21" s="60"/>
      <c r="AG21" s="60"/>
      <c r="AH21" s="60"/>
      <c r="AI21" s="160"/>
      <c r="AJ21" s="161"/>
    </row>
    <row r="22" spans="1:36" ht="15" customHeight="1">
      <c r="A22" s="5"/>
      <c r="B22" s="58" t="s">
        <v>113</v>
      </c>
      <c r="C22" s="56">
        <v>0.05</v>
      </c>
      <c r="D22" s="57">
        <v>139</v>
      </c>
      <c r="E22" s="57">
        <f t="shared" si="6"/>
        <v>361</v>
      </c>
      <c r="F22" s="57">
        <v>154</v>
      </c>
      <c r="G22" s="57">
        <v>207</v>
      </c>
      <c r="H22" s="57">
        <f t="shared" si="8"/>
        <v>2780</v>
      </c>
      <c r="I22" s="59">
        <f t="shared" si="7"/>
        <v>7220</v>
      </c>
      <c r="J22" s="5"/>
      <c r="K22" s="58" t="s">
        <v>150</v>
      </c>
      <c r="L22" s="56">
        <v>2.26</v>
      </c>
      <c r="M22" s="57">
        <v>46</v>
      </c>
      <c r="N22" s="57">
        <f t="shared" si="12"/>
        <v>157</v>
      </c>
      <c r="O22" s="57">
        <v>79</v>
      </c>
      <c r="P22" s="57">
        <v>78</v>
      </c>
      <c r="Q22" s="57">
        <f t="shared" si="0"/>
        <v>20.353982300884958</v>
      </c>
      <c r="R22" s="59">
        <f t="shared" si="1"/>
        <v>69.46902654867257</v>
      </c>
      <c r="S22" s="5"/>
      <c r="T22" s="58" t="s">
        <v>157</v>
      </c>
      <c r="U22" s="56">
        <v>0.22</v>
      </c>
      <c r="V22" s="57">
        <v>533</v>
      </c>
      <c r="W22" s="57">
        <f t="shared" si="11"/>
        <v>1454</v>
      </c>
      <c r="X22" s="57">
        <v>709</v>
      </c>
      <c r="Y22" s="57">
        <v>745</v>
      </c>
      <c r="Z22" s="57">
        <f t="shared" si="4"/>
        <v>2422.7272727272725</v>
      </c>
      <c r="AA22" s="59">
        <f t="shared" si="5"/>
        <v>6609.090909090909</v>
      </c>
      <c r="AB22" s="658"/>
      <c r="AC22" s="658"/>
      <c r="AD22" s="160"/>
      <c r="AE22" s="63"/>
      <c r="AF22" s="63"/>
      <c r="AG22" s="63"/>
      <c r="AH22" s="63"/>
      <c r="AI22" s="160"/>
      <c r="AJ22" s="161"/>
    </row>
    <row r="23" spans="1:36" ht="15" customHeight="1">
      <c r="A23" s="5"/>
      <c r="B23" s="58" t="s">
        <v>117</v>
      </c>
      <c r="C23" s="56">
        <v>0.05</v>
      </c>
      <c r="D23" s="57">
        <v>121</v>
      </c>
      <c r="E23" s="57">
        <f t="shared" si="6"/>
        <v>315</v>
      </c>
      <c r="F23" s="57">
        <v>148</v>
      </c>
      <c r="G23" s="57">
        <v>167</v>
      </c>
      <c r="H23" s="57">
        <f t="shared" si="8"/>
        <v>2420</v>
      </c>
      <c r="I23" s="59">
        <f t="shared" si="7"/>
        <v>6300</v>
      </c>
      <c r="J23" s="5"/>
      <c r="K23" s="58" t="s">
        <v>153</v>
      </c>
      <c r="L23" s="56">
        <v>5.76</v>
      </c>
      <c r="M23" s="57">
        <v>228</v>
      </c>
      <c r="N23" s="57">
        <f t="shared" si="12"/>
        <v>764</v>
      </c>
      <c r="O23" s="57">
        <v>376</v>
      </c>
      <c r="P23" s="57">
        <v>388</v>
      </c>
      <c r="Q23" s="57">
        <f>M23/L23</f>
        <v>39.583333333333336</v>
      </c>
      <c r="R23" s="59">
        <f>N23/L23</f>
        <v>132.63888888888889</v>
      </c>
      <c r="S23" s="5"/>
      <c r="T23" s="58" t="s">
        <v>160</v>
      </c>
      <c r="U23" s="56">
        <v>0.24</v>
      </c>
      <c r="V23" s="57">
        <v>514</v>
      </c>
      <c r="W23" s="57">
        <f t="shared" si="11"/>
        <v>1401</v>
      </c>
      <c r="X23" s="57">
        <v>708</v>
      </c>
      <c r="Y23" s="57">
        <v>693</v>
      </c>
      <c r="Z23" s="57">
        <f t="shared" si="4"/>
        <v>2141.666666666667</v>
      </c>
      <c r="AA23" s="59">
        <f t="shared" si="5"/>
        <v>5837.5</v>
      </c>
      <c r="AB23" s="657"/>
      <c r="AC23" s="657"/>
      <c r="AD23" s="168"/>
      <c r="AE23" s="158"/>
      <c r="AF23" s="158"/>
      <c r="AG23" s="158"/>
      <c r="AH23" s="158"/>
      <c r="AI23" s="168"/>
      <c r="AJ23" s="169"/>
    </row>
    <row r="24" spans="1:36" ht="15" customHeight="1">
      <c r="A24" s="5"/>
      <c r="B24" s="58" t="s">
        <v>121</v>
      </c>
      <c r="C24" s="56">
        <v>0.07</v>
      </c>
      <c r="D24" s="57">
        <v>72</v>
      </c>
      <c r="E24" s="57">
        <f t="shared" si="6"/>
        <v>178</v>
      </c>
      <c r="F24" s="57">
        <v>84</v>
      </c>
      <c r="G24" s="57">
        <v>94</v>
      </c>
      <c r="H24" s="57">
        <f t="shared" si="8"/>
        <v>1028.5714285714284</v>
      </c>
      <c r="I24" s="59">
        <f t="shared" si="7"/>
        <v>2542.8571428571427</v>
      </c>
      <c r="J24" s="5"/>
      <c r="K24" s="58" t="s">
        <v>156</v>
      </c>
      <c r="L24" s="56">
        <v>11.31</v>
      </c>
      <c r="M24" s="57">
        <v>166</v>
      </c>
      <c r="N24" s="57">
        <f t="shared" si="12"/>
        <v>584</v>
      </c>
      <c r="O24" s="57">
        <v>289</v>
      </c>
      <c r="P24" s="57">
        <v>295</v>
      </c>
      <c r="Q24" s="57">
        <f t="shared" si="0"/>
        <v>14.677276746242264</v>
      </c>
      <c r="R24" s="59">
        <f t="shared" si="1"/>
        <v>51.63572060123784</v>
      </c>
      <c r="S24" s="5"/>
      <c r="T24" s="58" t="s">
        <v>163</v>
      </c>
      <c r="U24" s="56">
        <v>0.23</v>
      </c>
      <c r="V24" s="57">
        <v>600</v>
      </c>
      <c r="W24" s="57">
        <f t="shared" si="11"/>
        <v>1562</v>
      </c>
      <c r="X24" s="57">
        <v>806</v>
      </c>
      <c r="Y24" s="57">
        <v>756</v>
      </c>
      <c r="Z24" s="57">
        <f t="shared" si="4"/>
        <v>2608.695652173913</v>
      </c>
      <c r="AA24" s="59">
        <f t="shared" si="5"/>
        <v>6791.304347826087</v>
      </c>
      <c r="AB24" s="661" t="s">
        <v>395</v>
      </c>
      <c r="AC24" s="645"/>
      <c r="AD24" s="192">
        <v>490.62</v>
      </c>
      <c r="AE24" s="170">
        <v>34336</v>
      </c>
      <c r="AF24" s="170">
        <v>103867</v>
      </c>
      <c r="AG24" s="170">
        <v>51070</v>
      </c>
      <c r="AH24" s="170">
        <v>52797</v>
      </c>
      <c r="AI24" s="598">
        <v>69.98491704374057</v>
      </c>
      <c r="AJ24" s="599">
        <v>211.70559699971466</v>
      </c>
    </row>
    <row r="25" spans="1:27" ht="15" customHeight="1">
      <c r="A25" s="5"/>
      <c r="B25" s="58" t="s">
        <v>125</v>
      </c>
      <c r="C25" s="56">
        <v>0.19</v>
      </c>
      <c r="D25" s="57">
        <v>278</v>
      </c>
      <c r="E25" s="57">
        <f t="shared" si="6"/>
        <v>636</v>
      </c>
      <c r="F25" s="57">
        <v>309</v>
      </c>
      <c r="G25" s="57">
        <v>327</v>
      </c>
      <c r="H25" s="57">
        <f t="shared" si="8"/>
        <v>1463.157894736842</v>
      </c>
      <c r="I25" s="59">
        <f t="shared" si="7"/>
        <v>3347.3684210526317</v>
      </c>
      <c r="J25" s="658" t="s">
        <v>159</v>
      </c>
      <c r="K25" s="646"/>
      <c r="L25" s="54">
        <v>16.28</v>
      </c>
      <c r="M25" s="55">
        <f>SUM(M26:M27,M28:M34)</f>
        <v>3792</v>
      </c>
      <c r="N25" s="55">
        <f>SUM(N26:N27,N28:N34)</f>
        <v>11605</v>
      </c>
      <c r="O25" s="55">
        <f>SUM(O26:O27,O28:O34)</f>
        <v>5679</v>
      </c>
      <c r="P25" s="55">
        <f>SUM(P26:P27,P28:P34)</f>
        <v>5926</v>
      </c>
      <c r="Q25" s="55">
        <f t="shared" si="0"/>
        <v>232.92383292383292</v>
      </c>
      <c r="R25" s="165">
        <f t="shared" si="1"/>
        <v>712.8378378378378</v>
      </c>
      <c r="S25" s="5"/>
      <c r="T25" s="58" t="s">
        <v>166</v>
      </c>
      <c r="U25" s="56">
        <v>0.23</v>
      </c>
      <c r="V25" s="57">
        <v>559</v>
      </c>
      <c r="W25" s="57">
        <f t="shared" si="11"/>
        <v>1381</v>
      </c>
      <c r="X25" s="57">
        <v>684</v>
      </c>
      <c r="Y25" s="57">
        <v>697</v>
      </c>
      <c r="Z25" s="57">
        <f t="shared" si="4"/>
        <v>2430.4347826086955</v>
      </c>
      <c r="AA25" s="59">
        <f t="shared" si="5"/>
        <v>6004.347826086956</v>
      </c>
    </row>
    <row r="26" spans="1:27" ht="15" customHeight="1">
      <c r="A26" s="5"/>
      <c r="B26" s="58" t="s">
        <v>128</v>
      </c>
      <c r="C26" s="56">
        <v>0.22</v>
      </c>
      <c r="D26" s="57">
        <v>205</v>
      </c>
      <c r="E26" s="57">
        <f t="shared" si="6"/>
        <v>472</v>
      </c>
      <c r="F26" s="57">
        <v>196</v>
      </c>
      <c r="G26" s="57">
        <v>276</v>
      </c>
      <c r="H26" s="57">
        <f t="shared" si="8"/>
        <v>931.8181818181819</v>
      </c>
      <c r="I26" s="59">
        <f t="shared" si="7"/>
        <v>2145.4545454545455</v>
      </c>
      <c r="J26" s="5"/>
      <c r="K26" s="58" t="s">
        <v>162</v>
      </c>
      <c r="L26" s="56">
        <v>2.41</v>
      </c>
      <c r="M26" s="57">
        <v>534</v>
      </c>
      <c r="N26" s="57">
        <f>SUM(O26:P26)</f>
        <v>1637</v>
      </c>
      <c r="O26" s="57">
        <v>792</v>
      </c>
      <c r="P26" s="57">
        <v>845</v>
      </c>
      <c r="Q26" s="57">
        <f t="shared" si="0"/>
        <v>221.57676348547716</v>
      </c>
      <c r="R26" s="59">
        <f t="shared" si="1"/>
        <v>679.253112033195</v>
      </c>
      <c r="S26" s="5"/>
      <c r="T26" s="58" t="s">
        <v>51</v>
      </c>
      <c r="U26" s="56">
        <v>0.18</v>
      </c>
      <c r="V26" s="57">
        <v>321</v>
      </c>
      <c r="W26" s="57">
        <f t="shared" si="11"/>
        <v>876</v>
      </c>
      <c r="X26" s="60">
        <v>438</v>
      </c>
      <c r="Y26" s="60">
        <v>438</v>
      </c>
      <c r="Z26" s="57">
        <f t="shared" si="4"/>
        <v>1783.3333333333335</v>
      </c>
      <c r="AA26" s="61">
        <f t="shared" si="5"/>
        <v>4866.666666666667</v>
      </c>
    </row>
    <row r="27" spans="1:27" ht="15" customHeight="1">
      <c r="A27" s="5"/>
      <c r="B27" s="58" t="s">
        <v>132</v>
      </c>
      <c r="C27" s="56">
        <v>0.06</v>
      </c>
      <c r="D27" s="57">
        <v>77</v>
      </c>
      <c r="E27" s="57">
        <f t="shared" si="6"/>
        <v>205</v>
      </c>
      <c r="F27" s="57">
        <v>99</v>
      </c>
      <c r="G27" s="57">
        <v>106</v>
      </c>
      <c r="H27" s="57">
        <f t="shared" si="8"/>
        <v>1283.3333333333335</v>
      </c>
      <c r="I27" s="59">
        <f t="shared" si="7"/>
        <v>3416.666666666667</v>
      </c>
      <c r="J27" s="5"/>
      <c r="K27" s="58" t="s">
        <v>165</v>
      </c>
      <c r="L27" s="56">
        <v>2.77</v>
      </c>
      <c r="M27" s="57">
        <v>1262</v>
      </c>
      <c r="N27" s="57">
        <f aca="true" t="shared" si="13" ref="N27:N34">SUM(O27:P27)</f>
        <v>3593</v>
      </c>
      <c r="O27" s="57">
        <v>1757</v>
      </c>
      <c r="P27" s="57">
        <v>1836</v>
      </c>
      <c r="Q27" s="57">
        <f t="shared" si="0"/>
        <v>455.5956678700361</v>
      </c>
      <c r="R27" s="59">
        <f t="shared" si="1"/>
        <v>1297.1119133574007</v>
      </c>
      <c r="S27" s="5"/>
      <c r="T27" s="58" t="s">
        <v>54</v>
      </c>
      <c r="U27" s="56">
        <v>0.23</v>
      </c>
      <c r="V27" s="57">
        <v>375</v>
      </c>
      <c r="W27" s="57">
        <f t="shared" si="11"/>
        <v>985</v>
      </c>
      <c r="X27" s="60">
        <v>513</v>
      </c>
      <c r="Y27" s="60">
        <v>472</v>
      </c>
      <c r="Z27" s="57">
        <f t="shared" si="4"/>
        <v>1630.4347826086955</v>
      </c>
      <c r="AA27" s="61">
        <f t="shared" si="5"/>
        <v>4282.608695652174</v>
      </c>
    </row>
    <row r="28" spans="1:27" ht="15" customHeight="1">
      <c r="A28" s="5"/>
      <c r="B28" s="58" t="s">
        <v>136</v>
      </c>
      <c r="C28" s="56">
        <v>0.14</v>
      </c>
      <c r="D28" s="57">
        <v>152</v>
      </c>
      <c r="E28" s="57">
        <f t="shared" si="6"/>
        <v>377</v>
      </c>
      <c r="F28" s="57">
        <v>182</v>
      </c>
      <c r="G28" s="57">
        <v>195</v>
      </c>
      <c r="H28" s="57">
        <f t="shared" si="8"/>
        <v>1085.7142857142856</v>
      </c>
      <c r="I28" s="59">
        <f t="shared" si="7"/>
        <v>2692.8571428571427</v>
      </c>
      <c r="J28" s="5"/>
      <c r="K28" s="58" t="s">
        <v>50</v>
      </c>
      <c r="L28" s="56">
        <v>2.89</v>
      </c>
      <c r="M28" s="57">
        <v>889</v>
      </c>
      <c r="N28" s="57">
        <f t="shared" si="13"/>
        <v>2780</v>
      </c>
      <c r="O28" s="57">
        <v>1321</v>
      </c>
      <c r="P28" s="57">
        <v>1459</v>
      </c>
      <c r="Q28" s="57">
        <f t="shared" si="0"/>
        <v>307.61245674740485</v>
      </c>
      <c r="R28" s="59">
        <f t="shared" si="1"/>
        <v>961.9377162629758</v>
      </c>
      <c r="T28" s="58" t="s">
        <v>272</v>
      </c>
      <c r="U28" s="56">
        <v>0.13</v>
      </c>
      <c r="V28" s="57">
        <v>191</v>
      </c>
      <c r="W28" s="57">
        <f t="shared" si="11"/>
        <v>503</v>
      </c>
      <c r="X28" s="60">
        <v>243</v>
      </c>
      <c r="Y28" s="60">
        <v>260</v>
      </c>
      <c r="Z28" s="57">
        <f t="shared" si="4"/>
        <v>1469.2307692307693</v>
      </c>
      <c r="AA28" s="61">
        <f t="shared" si="5"/>
        <v>3869.230769230769</v>
      </c>
    </row>
    <row r="29" spans="1:27" ht="15" customHeight="1">
      <c r="A29" s="5"/>
      <c r="B29" s="58" t="s">
        <v>140</v>
      </c>
      <c r="C29" s="56">
        <v>0.07</v>
      </c>
      <c r="D29" s="57">
        <v>115</v>
      </c>
      <c r="E29" s="57">
        <f t="shared" si="6"/>
        <v>326</v>
      </c>
      <c r="F29" s="57">
        <v>153</v>
      </c>
      <c r="G29" s="57">
        <v>173</v>
      </c>
      <c r="H29" s="57">
        <f t="shared" si="8"/>
        <v>1642.8571428571427</v>
      </c>
      <c r="I29" s="59">
        <f t="shared" si="7"/>
        <v>4657.142857142857</v>
      </c>
      <c r="J29" s="5"/>
      <c r="K29" s="58" t="s">
        <v>53</v>
      </c>
      <c r="L29" s="56">
        <v>3.56</v>
      </c>
      <c r="M29" s="57">
        <v>163</v>
      </c>
      <c r="N29" s="57">
        <f t="shared" si="13"/>
        <v>584</v>
      </c>
      <c r="O29" s="57">
        <v>290</v>
      </c>
      <c r="P29" s="57">
        <v>294</v>
      </c>
      <c r="Q29" s="57">
        <f t="shared" si="0"/>
        <v>45.78651685393258</v>
      </c>
      <c r="R29" s="59">
        <f t="shared" si="1"/>
        <v>164.04494382022472</v>
      </c>
      <c r="T29" s="58" t="s">
        <v>273</v>
      </c>
      <c r="U29" s="56">
        <v>0.14</v>
      </c>
      <c r="V29" s="57">
        <v>201</v>
      </c>
      <c r="W29" s="57">
        <f t="shared" si="11"/>
        <v>481</v>
      </c>
      <c r="X29" s="60">
        <v>242</v>
      </c>
      <c r="Y29" s="60">
        <v>239</v>
      </c>
      <c r="Z29" s="57">
        <f t="shared" si="4"/>
        <v>1435.7142857142856</v>
      </c>
      <c r="AA29" s="61">
        <f t="shared" si="5"/>
        <v>3435.7142857142853</v>
      </c>
    </row>
    <row r="30" spans="1:35" ht="15" customHeight="1">
      <c r="A30" s="5"/>
      <c r="B30" s="58" t="s">
        <v>143</v>
      </c>
      <c r="C30" s="56">
        <v>0.03</v>
      </c>
      <c r="D30" s="57">
        <v>63</v>
      </c>
      <c r="E30" s="57">
        <f t="shared" si="6"/>
        <v>180</v>
      </c>
      <c r="F30" s="57">
        <v>79</v>
      </c>
      <c r="G30" s="57">
        <v>101</v>
      </c>
      <c r="H30" s="57">
        <f t="shared" si="8"/>
        <v>2100</v>
      </c>
      <c r="I30" s="59">
        <f t="shared" si="7"/>
        <v>6000</v>
      </c>
      <c r="J30" s="5"/>
      <c r="K30" s="58" t="s">
        <v>56</v>
      </c>
      <c r="L30" s="56">
        <v>0.67</v>
      </c>
      <c r="M30" s="57">
        <v>128</v>
      </c>
      <c r="N30" s="57">
        <f t="shared" si="13"/>
        <v>452</v>
      </c>
      <c r="O30" s="57">
        <v>223</v>
      </c>
      <c r="P30" s="57">
        <v>229</v>
      </c>
      <c r="Q30" s="57">
        <f t="shared" si="0"/>
        <v>191.04477611940297</v>
      </c>
      <c r="R30" s="59">
        <f t="shared" si="1"/>
        <v>674.6268656716418</v>
      </c>
      <c r="T30" s="58" t="s">
        <v>274</v>
      </c>
      <c r="U30" s="56">
        <v>0.31</v>
      </c>
      <c r="V30" s="57">
        <v>556</v>
      </c>
      <c r="W30" s="57">
        <f t="shared" si="11"/>
        <v>1730</v>
      </c>
      <c r="X30" s="60">
        <v>843</v>
      </c>
      <c r="Y30" s="60">
        <v>887</v>
      </c>
      <c r="Z30" s="57">
        <f t="shared" si="4"/>
        <v>1793.5483870967741</v>
      </c>
      <c r="AA30" s="61">
        <f t="shared" si="5"/>
        <v>5580.645161290323</v>
      </c>
      <c r="AG30" s="609"/>
      <c r="AH30" s="609"/>
      <c r="AI30" s="609"/>
    </row>
    <row r="31" spans="1:27" ht="15" customHeight="1">
      <c r="A31" s="5"/>
      <c r="B31" s="58" t="s">
        <v>146</v>
      </c>
      <c r="C31" s="56">
        <v>0.07</v>
      </c>
      <c r="D31" s="57">
        <v>76</v>
      </c>
      <c r="E31" s="57">
        <f t="shared" si="6"/>
        <v>214</v>
      </c>
      <c r="F31" s="57">
        <v>94</v>
      </c>
      <c r="G31" s="57">
        <v>120</v>
      </c>
      <c r="H31" s="57">
        <f t="shared" si="8"/>
        <v>1085.7142857142856</v>
      </c>
      <c r="I31" s="59">
        <f t="shared" si="7"/>
        <v>3057.142857142857</v>
      </c>
      <c r="J31" s="5"/>
      <c r="K31" s="58" t="s">
        <v>60</v>
      </c>
      <c r="L31" s="56">
        <v>1.55</v>
      </c>
      <c r="M31" s="57">
        <v>35</v>
      </c>
      <c r="N31" s="57">
        <f t="shared" si="13"/>
        <v>125</v>
      </c>
      <c r="O31" s="57">
        <v>66</v>
      </c>
      <c r="P31" s="57">
        <v>59</v>
      </c>
      <c r="Q31" s="57">
        <f t="shared" si="0"/>
        <v>22.58064516129032</v>
      </c>
      <c r="R31" s="59">
        <f t="shared" si="1"/>
        <v>80.64516129032258</v>
      </c>
      <c r="T31" s="58" t="s">
        <v>275</v>
      </c>
      <c r="U31" s="56">
        <v>0.22</v>
      </c>
      <c r="V31" s="57">
        <v>396</v>
      </c>
      <c r="W31" s="57">
        <f t="shared" si="11"/>
        <v>1194</v>
      </c>
      <c r="X31" s="60">
        <v>590</v>
      </c>
      <c r="Y31" s="60">
        <v>604</v>
      </c>
      <c r="Z31" s="57">
        <f t="shared" si="4"/>
        <v>1800</v>
      </c>
      <c r="AA31" s="61">
        <f t="shared" si="5"/>
        <v>5427.272727272727</v>
      </c>
    </row>
    <row r="32" spans="1:27" ht="15" customHeight="1">
      <c r="A32" s="5"/>
      <c r="B32" s="58" t="s">
        <v>149</v>
      </c>
      <c r="C32" s="56">
        <v>0.04</v>
      </c>
      <c r="D32" s="57">
        <v>136</v>
      </c>
      <c r="E32" s="57">
        <f t="shared" si="6"/>
        <v>286</v>
      </c>
      <c r="F32" s="57">
        <v>131</v>
      </c>
      <c r="G32" s="57">
        <v>155</v>
      </c>
      <c r="H32" s="57">
        <f t="shared" si="8"/>
        <v>3400</v>
      </c>
      <c r="I32" s="59">
        <f t="shared" si="7"/>
        <v>7150</v>
      </c>
      <c r="J32" s="5"/>
      <c r="K32" s="58" t="s">
        <v>64</v>
      </c>
      <c r="L32" s="56">
        <v>1.01</v>
      </c>
      <c r="M32" s="57">
        <v>110</v>
      </c>
      <c r="N32" s="57">
        <f t="shared" si="13"/>
        <v>387</v>
      </c>
      <c r="O32" s="57">
        <v>204</v>
      </c>
      <c r="P32" s="57">
        <v>183</v>
      </c>
      <c r="Q32" s="57">
        <f t="shared" si="0"/>
        <v>108.91089108910892</v>
      </c>
      <c r="R32" s="59">
        <f t="shared" si="1"/>
        <v>383.16831683168317</v>
      </c>
      <c r="T32" s="58" t="s">
        <v>276</v>
      </c>
      <c r="U32" s="56">
        <v>0.19</v>
      </c>
      <c r="V32" s="57">
        <v>448</v>
      </c>
      <c r="W32" s="57">
        <f t="shared" si="11"/>
        <v>1172</v>
      </c>
      <c r="X32" s="60">
        <v>618</v>
      </c>
      <c r="Y32" s="60">
        <v>554</v>
      </c>
      <c r="Z32" s="57">
        <f t="shared" si="4"/>
        <v>2357.8947368421054</v>
      </c>
      <c r="AA32" s="61">
        <f t="shared" si="5"/>
        <v>6168.421052631579</v>
      </c>
    </row>
    <row r="33" spans="1:27" ht="15" customHeight="1">
      <c r="A33" s="5"/>
      <c r="B33" s="58" t="s">
        <v>152</v>
      </c>
      <c r="C33" s="56">
        <v>0.01</v>
      </c>
      <c r="D33" s="57">
        <v>27</v>
      </c>
      <c r="E33" s="57">
        <f t="shared" si="6"/>
        <v>59</v>
      </c>
      <c r="F33" s="57">
        <v>30</v>
      </c>
      <c r="G33" s="57">
        <v>29</v>
      </c>
      <c r="H33" s="57">
        <f t="shared" si="8"/>
        <v>2700</v>
      </c>
      <c r="I33" s="59">
        <f t="shared" si="7"/>
        <v>5900</v>
      </c>
      <c r="J33" s="5"/>
      <c r="K33" s="58" t="s">
        <v>68</v>
      </c>
      <c r="L33" s="56">
        <v>1.13</v>
      </c>
      <c r="M33" s="57">
        <v>137</v>
      </c>
      <c r="N33" s="57">
        <f t="shared" si="13"/>
        <v>504</v>
      </c>
      <c r="O33" s="57">
        <v>250</v>
      </c>
      <c r="P33" s="57">
        <v>254</v>
      </c>
      <c r="Q33" s="57">
        <f t="shared" si="0"/>
        <v>121.23893805309736</v>
      </c>
      <c r="R33" s="59">
        <f t="shared" si="1"/>
        <v>446.0176991150443</v>
      </c>
      <c r="T33" s="58" t="s">
        <v>277</v>
      </c>
      <c r="U33" s="56">
        <v>0.13</v>
      </c>
      <c r="V33" s="57">
        <v>186</v>
      </c>
      <c r="W33" s="57">
        <f t="shared" si="11"/>
        <v>505</v>
      </c>
      <c r="X33" s="60">
        <v>244</v>
      </c>
      <c r="Y33" s="60">
        <v>261</v>
      </c>
      <c r="Z33" s="57">
        <f t="shared" si="4"/>
        <v>1430.7692307692307</v>
      </c>
      <c r="AA33" s="61">
        <f t="shared" si="5"/>
        <v>3884.6153846153843</v>
      </c>
    </row>
    <row r="34" spans="1:27" ht="15" customHeight="1">
      <c r="A34" s="5"/>
      <c r="B34" s="58" t="s">
        <v>155</v>
      </c>
      <c r="C34" s="56">
        <v>0.19</v>
      </c>
      <c r="D34" s="57">
        <v>253</v>
      </c>
      <c r="E34" s="57">
        <f t="shared" si="6"/>
        <v>756</v>
      </c>
      <c r="F34" s="57">
        <v>369</v>
      </c>
      <c r="G34" s="57">
        <v>387</v>
      </c>
      <c r="H34" s="57">
        <f t="shared" si="8"/>
        <v>1331.578947368421</v>
      </c>
      <c r="I34" s="59">
        <f t="shared" si="7"/>
        <v>3978.9473684210525</v>
      </c>
      <c r="J34" s="5"/>
      <c r="K34" s="58" t="s">
        <v>71</v>
      </c>
      <c r="L34" s="56">
        <v>0.29</v>
      </c>
      <c r="M34" s="57">
        <v>534</v>
      </c>
      <c r="N34" s="57">
        <f t="shared" si="13"/>
        <v>1543</v>
      </c>
      <c r="O34" s="57">
        <v>776</v>
      </c>
      <c r="P34" s="57">
        <v>767</v>
      </c>
      <c r="Q34" s="57">
        <f t="shared" si="0"/>
        <v>1841.3793103448277</v>
      </c>
      <c r="R34" s="59">
        <f t="shared" si="1"/>
        <v>5320.689655172414</v>
      </c>
      <c r="T34" s="58" t="s">
        <v>278</v>
      </c>
      <c r="U34" s="56">
        <v>0.23</v>
      </c>
      <c r="V34" s="57">
        <v>255</v>
      </c>
      <c r="W34" s="57">
        <f t="shared" si="11"/>
        <v>771</v>
      </c>
      <c r="X34" s="60">
        <v>361</v>
      </c>
      <c r="Y34" s="60">
        <v>410</v>
      </c>
      <c r="Z34" s="57">
        <f t="shared" si="4"/>
        <v>1108.695652173913</v>
      </c>
      <c r="AA34" s="61">
        <f t="shared" si="5"/>
        <v>3352.173913043478</v>
      </c>
    </row>
    <row r="35" spans="1:27" ht="15" customHeight="1">
      <c r="A35" s="5"/>
      <c r="B35" s="58" t="s">
        <v>158</v>
      </c>
      <c r="C35" s="56">
        <v>0.08</v>
      </c>
      <c r="D35" s="57">
        <v>179</v>
      </c>
      <c r="E35" s="57">
        <f t="shared" si="6"/>
        <v>463</v>
      </c>
      <c r="F35" s="57">
        <v>215</v>
      </c>
      <c r="G35" s="57">
        <v>248</v>
      </c>
      <c r="H35" s="57">
        <f t="shared" si="8"/>
        <v>2237.5</v>
      </c>
      <c r="I35" s="59">
        <f t="shared" si="7"/>
        <v>5787.5</v>
      </c>
      <c r="J35" s="658" t="s">
        <v>75</v>
      </c>
      <c r="K35" s="646"/>
      <c r="L35" s="54">
        <v>28.53</v>
      </c>
      <c r="M35" s="425">
        <v>652</v>
      </c>
      <c r="N35" s="55">
        <f>SUM(O35:P35)</f>
        <v>2107</v>
      </c>
      <c r="O35" s="55">
        <f>SUM(O36)</f>
        <v>1010</v>
      </c>
      <c r="P35" s="55">
        <f>SUM(P36)</f>
        <v>1097</v>
      </c>
      <c r="Q35" s="55">
        <f t="shared" si="0"/>
        <v>22.853137048720644</v>
      </c>
      <c r="R35" s="165">
        <f t="shared" si="1"/>
        <v>73.85208552400981</v>
      </c>
      <c r="S35" s="658" t="s">
        <v>80</v>
      </c>
      <c r="T35" s="646"/>
      <c r="U35" s="54">
        <v>30.02</v>
      </c>
      <c r="V35" s="55">
        <f>SUM(V36:V41)</f>
        <v>1056</v>
      </c>
      <c r="W35" s="55">
        <f t="shared" si="11"/>
        <v>3548</v>
      </c>
      <c r="X35" s="63">
        <f>SUM(X36:X41)</f>
        <v>1769</v>
      </c>
      <c r="Y35" s="63">
        <f>SUM(Y36:Y41)</f>
        <v>1779</v>
      </c>
      <c r="Z35" s="63">
        <f t="shared" si="4"/>
        <v>35.176548967355096</v>
      </c>
      <c r="AA35" s="64">
        <f t="shared" si="5"/>
        <v>118.18787475016656</v>
      </c>
    </row>
    <row r="36" spans="1:27" ht="15" customHeight="1">
      <c r="A36" s="5"/>
      <c r="B36" s="58" t="s">
        <v>161</v>
      </c>
      <c r="C36" s="56">
        <v>0.77</v>
      </c>
      <c r="D36" s="57">
        <v>800</v>
      </c>
      <c r="E36" s="57">
        <f t="shared" si="6"/>
        <v>2140</v>
      </c>
      <c r="F36" s="57">
        <v>1053</v>
      </c>
      <c r="G36" s="57">
        <v>1087</v>
      </c>
      <c r="H36" s="57">
        <f t="shared" si="8"/>
        <v>1038.9610389610389</v>
      </c>
      <c r="I36" s="59">
        <f t="shared" si="7"/>
        <v>2779.220779220779</v>
      </c>
      <c r="J36" s="5"/>
      <c r="K36" s="58" t="s">
        <v>79</v>
      </c>
      <c r="L36" s="56">
        <v>28.53</v>
      </c>
      <c r="M36" s="57">
        <v>652</v>
      </c>
      <c r="N36" s="57">
        <f>SUM(O36:P36)</f>
        <v>2107</v>
      </c>
      <c r="O36" s="57">
        <v>1010</v>
      </c>
      <c r="P36" s="57">
        <v>1097</v>
      </c>
      <c r="Q36" s="57">
        <f t="shared" si="0"/>
        <v>22.853137048720644</v>
      </c>
      <c r="R36" s="59">
        <f t="shared" si="1"/>
        <v>73.85208552400981</v>
      </c>
      <c r="S36" s="5"/>
      <c r="T36" s="58" t="s">
        <v>84</v>
      </c>
      <c r="U36" s="56">
        <v>0.54</v>
      </c>
      <c r="V36" s="57">
        <v>37</v>
      </c>
      <c r="W36" s="57">
        <f t="shared" si="11"/>
        <v>141</v>
      </c>
      <c r="X36" s="60">
        <v>64</v>
      </c>
      <c r="Y36" s="60">
        <v>77</v>
      </c>
      <c r="Z36" s="60">
        <f t="shared" si="4"/>
        <v>68.51851851851852</v>
      </c>
      <c r="AA36" s="61">
        <f t="shared" si="5"/>
        <v>261.1111111111111</v>
      </c>
    </row>
    <row r="37" spans="1:27" ht="15" customHeight="1">
      <c r="A37" s="5"/>
      <c r="B37" s="58" t="s">
        <v>164</v>
      </c>
      <c r="C37" s="56">
        <v>0.57</v>
      </c>
      <c r="D37" s="57">
        <v>1010</v>
      </c>
      <c r="E37" s="57">
        <f t="shared" si="6"/>
        <v>2525</v>
      </c>
      <c r="F37" s="57">
        <v>1246</v>
      </c>
      <c r="G37" s="57">
        <v>1279</v>
      </c>
      <c r="H37" s="57">
        <f t="shared" si="8"/>
        <v>1771.9298245614036</v>
      </c>
      <c r="I37" s="59">
        <f t="shared" si="7"/>
        <v>4429.8245614035095</v>
      </c>
      <c r="J37" s="658" t="s">
        <v>83</v>
      </c>
      <c r="K37" s="646"/>
      <c r="L37" s="54">
        <v>79.03</v>
      </c>
      <c r="M37" s="55">
        <f>SUM(M38:M40)</f>
        <v>364</v>
      </c>
      <c r="N37" s="55">
        <f>SUM(N38:N40)</f>
        <v>1135</v>
      </c>
      <c r="O37" s="55">
        <f>SUM(O38:O40)</f>
        <v>534</v>
      </c>
      <c r="P37" s="55">
        <f>SUM(P38:P40)</f>
        <v>601</v>
      </c>
      <c r="Q37" s="55">
        <f t="shared" si="0"/>
        <v>4.605845881310895</v>
      </c>
      <c r="R37" s="165">
        <f t="shared" si="1"/>
        <v>14.36163482221941</v>
      </c>
      <c r="S37" s="5"/>
      <c r="T37" s="58" t="s">
        <v>88</v>
      </c>
      <c r="U37" s="56">
        <v>1.36</v>
      </c>
      <c r="V37" s="57">
        <v>103</v>
      </c>
      <c r="W37" s="57">
        <f t="shared" si="11"/>
        <v>391</v>
      </c>
      <c r="X37" s="60">
        <v>209</v>
      </c>
      <c r="Y37" s="60">
        <v>182</v>
      </c>
      <c r="Z37" s="60">
        <f t="shared" si="4"/>
        <v>75.73529411764706</v>
      </c>
      <c r="AA37" s="61">
        <f t="shared" si="5"/>
        <v>287.5</v>
      </c>
    </row>
    <row r="38" spans="1:36" s="2" customFormat="1" ht="15" customHeight="1">
      <c r="A38" s="5"/>
      <c r="B38" s="58" t="s">
        <v>49</v>
      </c>
      <c r="C38" s="56">
        <v>0.22</v>
      </c>
      <c r="D38" s="57">
        <v>345</v>
      </c>
      <c r="E38" s="57">
        <f t="shared" si="6"/>
        <v>979</v>
      </c>
      <c r="F38" s="57">
        <v>484</v>
      </c>
      <c r="G38" s="57">
        <v>495</v>
      </c>
      <c r="H38" s="57">
        <f t="shared" si="8"/>
        <v>1568.1818181818182</v>
      </c>
      <c r="I38" s="59">
        <f t="shared" si="7"/>
        <v>4450</v>
      </c>
      <c r="J38" s="5"/>
      <c r="K38" s="58" t="s">
        <v>87</v>
      </c>
      <c r="L38" s="56">
        <v>3.83</v>
      </c>
      <c r="M38" s="57">
        <v>36</v>
      </c>
      <c r="N38" s="57">
        <f>SUM(O38:P38)</f>
        <v>135</v>
      </c>
      <c r="O38" s="57">
        <v>64</v>
      </c>
      <c r="P38" s="57">
        <v>71</v>
      </c>
      <c r="Q38" s="57">
        <f t="shared" si="0"/>
        <v>9.39947780678851</v>
      </c>
      <c r="R38" s="59">
        <f t="shared" si="1"/>
        <v>35.24804177545692</v>
      </c>
      <c r="S38" s="5"/>
      <c r="T38" s="58" t="s">
        <v>92</v>
      </c>
      <c r="U38" s="56">
        <v>2.67</v>
      </c>
      <c r="V38" s="57">
        <v>132</v>
      </c>
      <c r="W38" s="57">
        <f t="shared" si="11"/>
        <v>438</v>
      </c>
      <c r="X38" s="60">
        <v>224</v>
      </c>
      <c r="Y38" s="60">
        <v>214</v>
      </c>
      <c r="Z38" s="60">
        <f t="shared" si="4"/>
        <v>49.438202247191015</v>
      </c>
      <c r="AA38" s="61">
        <f t="shared" si="5"/>
        <v>164.04494382022472</v>
      </c>
      <c r="AB38" s="4"/>
      <c r="AC38" s="4"/>
      <c r="AD38" s="4"/>
      <c r="AE38" s="4"/>
      <c r="AF38" s="4"/>
      <c r="AG38" s="4"/>
      <c r="AH38" s="4"/>
      <c r="AI38" s="4"/>
      <c r="AJ38" s="4"/>
    </row>
    <row r="39" spans="1:27" ht="15" customHeight="1">
      <c r="A39" s="5"/>
      <c r="B39" s="58" t="s">
        <v>52</v>
      </c>
      <c r="C39" s="56">
        <v>0.2</v>
      </c>
      <c r="D39" s="57">
        <v>280</v>
      </c>
      <c r="E39" s="57">
        <f t="shared" si="6"/>
        <v>718</v>
      </c>
      <c r="F39" s="57">
        <v>336</v>
      </c>
      <c r="G39" s="57">
        <v>382</v>
      </c>
      <c r="H39" s="57">
        <f t="shared" si="8"/>
        <v>1400</v>
      </c>
      <c r="I39" s="59">
        <f t="shared" si="7"/>
        <v>3590</v>
      </c>
      <c r="J39" s="5"/>
      <c r="K39" s="58" t="s">
        <v>91</v>
      </c>
      <c r="L39" s="56">
        <v>5.22</v>
      </c>
      <c r="M39" s="57">
        <v>50</v>
      </c>
      <c r="N39" s="57">
        <f>SUM(O39:P39)</f>
        <v>169</v>
      </c>
      <c r="O39" s="57">
        <v>78</v>
      </c>
      <c r="P39" s="57">
        <v>91</v>
      </c>
      <c r="Q39" s="57">
        <f t="shared" si="0"/>
        <v>9.578544061302683</v>
      </c>
      <c r="R39" s="59">
        <f t="shared" si="1"/>
        <v>32.37547892720307</v>
      </c>
      <c r="S39" s="5"/>
      <c r="T39" s="58" t="s">
        <v>96</v>
      </c>
      <c r="U39" s="56">
        <v>5.28</v>
      </c>
      <c r="V39" s="57">
        <v>420</v>
      </c>
      <c r="W39" s="57">
        <f t="shared" si="11"/>
        <v>1487</v>
      </c>
      <c r="X39" s="60">
        <v>732</v>
      </c>
      <c r="Y39" s="60">
        <v>755</v>
      </c>
      <c r="Z39" s="60">
        <f t="shared" si="4"/>
        <v>79.54545454545455</v>
      </c>
      <c r="AA39" s="61">
        <f t="shared" si="5"/>
        <v>281.6287878787879</v>
      </c>
    </row>
    <row r="40" spans="1:27" ht="15" customHeight="1">
      <c r="A40" s="5"/>
      <c r="B40" s="58" t="s">
        <v>55</v>
      </c>
      <c r="C40" s="56">
        <v>0.09</v>
      </c>
      <c r="D40" s="57">
        <v>107</v>
      </c>
      <c r="E40" s="57">
        <f t="shared" si="6"/>
        <v>281</v>
      </c>
      <c r="F40" s="57">
        <v>133</v>
      </c>
      <c r="G40" s="57">
        <v>148</v>
      </c>
      <c r="H40" s="57">
        <f t="shared" si="8"/>
        <v>1188.888888888889</v>
      </c>
      <c r="I40" s="59">
        <f t="shared" si="7"/>
        <v>3122.222222222222</v>
      </c>
      <c r="J40" s="5"/>
      <c r="K40" s="58" t="s">
        <v>95</v>
      </c>
      <c r="L40" s="56">
        <v>69.98</v>
      </c>
      <c r="M40" s="57">
        <v>278</v>
      </c>
      <c r="N40" s="57">
        <f>SUM(O40:P40)</f>
        <v>831</v>
      </c>
      <c r="O40" s="57">
        <v>392</v>
      </c>
      <c r="P40" s="57">
        <v>439</v>
      </c>
      <c r="Q40" s="57">
        <f t="shared" si="0"/>
        <v>3.9725635895970277</v>
      </c>
      <c r="R40" s="59">
        <f t="shared" si="1"/>
        <v>11.874821377536438</v>
      </c>
      <c r="S40" s="5"/>
      <c r="T40" s="58" t="s">
        <v>100</v>
      </c>
      <c r="U40" s="56">
        <v>19.87</v>
      </c>
      <c r="V40" s="57">
        <v>187</v>
      </c>
      <c r="W40" s="57">
        <f t="shared" si="11"/>
        <v>582</v>
      </c>
      <c r="X40" s="60">
        <v>290</v>
      </c>
      <c r="Y40" s="60">
        <v>292</v>
      </c>
      <c r="Z40" s="60">
        <f t="shared" si="4"/>
        <v>9.411172622043281</v>
      </c>
      <c r="AA40" s="61">
        <f t="shared" si="5"/>
        <v>29.29038751887267</v>
      </c>
    </row>
    <row r="41" spans="1:27" ht="15" customHeight="1">
      <c r="A41" s="5"/>
      <c r="B41" s="58" t="s">
        <v>59</v>
      </c>
      <c r="C41" s="56">
        <v>1.56</v>
      </c>
      <c r="D41" s="57">
        <v>438</v>
      </c>
      <c r="E41" s="57">
        <f t="shared" si="6"/>
        <v>1209</v>
      </c>
      <c r="F41" s="57">
        <v>575</v>
      </c>
      <c r="G41" s="57">
        <v>634</v>
      </c>
      <c r="H41" s="57">
        <f t="shared" si="8"/>
        <v>280.7692307692308</v>
      </c>
      <c r="I41" s="59">
        <f t="shared" si="7"/>
        <v>775</v>
      </c>
      <c r="J41" s="658" t="s">
        <v>99</v>
      </c>
      <c r="K41" s="646"/>
      <c r="L41" s="54">
        <v>46.69</v>
      </c>
      <c r="M41" s="55">
        <f>SUM(M42:M45)</f>
        <v>661</v>
      </c>
      <c r="N41" s="55">
        <f>SUM(N42:N45)</f>
        <v>2343</v>
      </c>
      <c r="O41" s="55">
        <f>SUM(O42:O45)</f>
        <v>1149</v>
      </c>
      <c r="P41" s="55">
        <f>SUM(P42:P45)</f>
        <v>1194</v>
      </c>
      <c r="Q41" s="55">
        <f t="shared" si="0"/>
        <v>14.157207110730349</v>
      </c>
      <c r="R41" s="165">
        <f t="shared" si="1"/>
        <v>50.18205183122725</v>
      </c>
      <c r="S41" s="5"/>
      <c r="T41" s="58" t="s">
        <v>104</v>
      </c>
      <c r="U41" s="56">
        <v>0.3</v>
      </c>
      <c r="V41" s="57">
        <v>177</v>
      </c>
      <c r="W41" s="57">
        <f t="shared" si="11"/>
        <v>509</v>
      </c>
      <c r="X41" s="60">
        <v>250</v>
      </c>
      <c r="Y41" s="60">
        <v>259</v>
      </c>
      <c r="Z41" s="60">
        <f t="shared" si="4"/>
        <v>590</v>
      </c>
      <c r="AA41" s="61">
        <f t="shared" si="5"/>
        <v>1696.6666666666667</v>
      </c>
    </row>
    <row r="42" spans="1:27" ht="15" customHeight="1">
      <c r="A42" s="5"/>
      <c r="B42" s="58" t="s">
        <v>63</v>
      </c>
      <c r="C42" s="56">
        <v>1.93</v>
      </c>
      <c r="D42" s="57">
        <v>1117</v>
      </c>
      <c r="E42" s="57">
        <f t="shared" si="6"/>
        <v>3046</v>
      </c>
      <c r="F42" s="57">
        <v>1499</v>
      </c>
      <c r="G42" s="57">
        <v>1547</v>
      </c>
      <c r="H42" s="57">
        <f t="shared" si="8"/>
        <v>578.7564766839379</v>
      </c>
      <c r="I42" s="59">
        <f t="shared" si="7"/>
        <v>1578.238341968912</v>
      </c>
      <c r="J42" s="5"/>
      <c r="K42" s="58" t="s">
        <v>103</v>
      </c>
      <c r="L42" s="56">
        <v>1.73</v>
      </c>
      <c r="M42" s="57">
        <v>47</v>
      </c>
      <c r="N42" s="57">
        <f>SUM(O42:P42)</f>
        <v>192</v>
      </c>
      <c r="O42" s="57">
        <v>98</v>
      </c>
      <c r="P42" s="57">
        <v>94</v>
      </c>
      <c r="Q42" s="57">
        <f t="shared" si="0"/>
        <v>27.167630057803468</v>
      </c>
      <c r="R42" s="59">
        <f t="shared" si="1"/>
        <v>110.98265895953757</v>
      </c>
      <c r="S42" s="659" t="s">
        <v>108</v>
      </c>
      <c r="T42" s="660"/>
      <c r="U42" s="54">
        <v>18.06</v>
      </c>
      <c r="V42" s="55">
        <f>SUM(V43:V50)</f>
        <v>1475</v>
      </c>
      <c r="W42" s="55">
        <f t="shared" si="11"/>
        <v>4941</v>
      </c>
      <c r="X42" s="63">
        <f>SUM(X43:X50)</f>
        <v>2461</v>
      </c>
      <c r="Y42" s="63">
        <f>SUM(Y43:Y50)</f>
        <v>2480</v>
      </c>
      <c r="Z42" s="63">
        <f t="shared" si="4"/>
        <v>81.67220376522702</v>
      </c>
      <c r="AA42" s="64">
        <f t="shared" si="5"/>
        <v>273.58803986710967</v>
      </c>
    </row>
    <row r="43" spans="1:27" ht="15" customHeight="1">
      <c r="A43" s="5"/>
      <c r="B43" s="58" t="s">
        <v>67</v>
      </c>
      <c r="C43" s="56">
        <v>0.95</v>
      </c>
      <c r="D43" s="57">
        <v>188</v>
      </c>
      <c r="E43" s="57">
        <f t="shared" si="6"/>
        <v>615</v>
      </c>
      <c r="F43" s="57">
        <v>293</v>
      </c>
      <c r="G43" s="57">
        <v>322</v>
      </c>
      <c r="H43" s="57">
        <f t="shared" si="8"/>
        <v>197.89473684210526</v>
      </c>
      <c r="I43" s="59">
        <f t="shared" si="7"/>
        <v>647.3684210526316</v>
      </c>
      <c r="J43" s="5"/>
      <c r="K43" s="58" t="s">
        <v>107</v>
      </c>
      <c r="L43" s="56">
        <v>10.61</v>
      </c>
      <c r="M43" s="57">
        <v>336</v>
      </c>
      <c r="N43" s="57">
        <f>SUM(O43:P43)</f>
        <v>1199</v>
      </c>
      <c r="O43" s="57">
        <v>586</v>
      </c>
      <c r="P43" s="57">
        <v>613</v>
      </c>
      <c r="Q43" s="57">
        <f t="shared" si="0"/>
        <v>31.66823751178134</v>
      </c>
      <c r="R43" s="59">
        <f t="shared" si="1"/>
        <v>113.00659754948163</v>
      </c>
      <c r="S43" s="5"/>
      <c r="T43" s="58" t="s">
        <v>112</v>
      </c>
      <c r="U43" s="56">
        <v>2.7</v>
      </c>
      <c r="V43" s="57">
        <v>517</v>
      </c>
      <c r="W43" s="57">
        <f t="shared" si="11"/>
        <v>1560</v>
      </c>
      <c r="X43" s="60">
        <v>772</v>
      </c>
      <c r="Y43" s="60">
        <v>788</v>
      </c>
      <c r="Z43" s="60">
        <f t="shared" si="4"/>
        <v>191.48148148148147</v>
      </c>
      <c r="AA43" s="61">
        <f t="shared" si="5"/>
        <v>577.7777777777777</v>
      </c>
    </row>
    <row r="44" spans="1:27" ht="15" customHeight="1">
      <c r="A44" s="5"/>
      <c r="B44" s="58" t="s">
        <v>70</v>
      </c>
      <c r="C44" s="56">
        <v>0.08</v>
      </c>
      <c r="D44" s="57">
        <v>103</v>
      </c>
      <c r="E44" s="57">
        <f t="shared" si="6"/>
        <v>305</v>
      </c>
      <c r="F44" s="57">
        <v>147</v>
      </c>
      <c r="G44" s="57">
        <v>158</v>
      </c>
      <c r="H44" s="57">
        <f t="shared" si="8"/>
        <v>1287.5</v>
      </c>
      <c r="I44" s="59">
        <f t="shared" si="7"/>
        <v>3812.5</v>
      </c>
      <c r="J44" s="5"/>
      <c r="K44" s="58" t="s">
        <v>111</v>
      </c>
      <c r="L44" s="56">
        <v>7</v>
      </c>
      <c r="M44" s="57">
        <v>119</v>
      </c>
      <c r="N44" s="57">
        <f>SUM(O44:P44)</f>
        <v>421</v>
      </c>
      <c r="O44" s="57">
        <v>196</v>
      </c>
      <c r="P44" s="57">
        <v>225</v>
      </c>
      <c r="Q44" s="57">
        <f t="shared" si="0"/>
        <v>17</v>
      </c>
      <c r="R44" s="59">
        <f t="shared" si="1"/>
        <v>60.142857142857146</v>
      </c>
      <c r="S44" s="5"/>
      <c r="T44" s="58" t="s">
        <v>116</v>
      </c>
      <c r="U44" s="56">
        <v>2.56</v>
      </c>
      <c r="V44" s="57">
        <v>197</v>
      </c>
      <c r="W44" s="57">
        <f t="shared" si="11"/>
        <v>660</v>
      </c>
      <c r="X44" s="60">
        <v>330</v>
      </c>
      <c r="Y44" s="60">
        <v>330</v>
      </c>
      <c r="Z44" s="60">
        <f t="shared" si="4"/>
        <v>76.953125</v>
      </c>
      <c r="AA44" s="61">
        <f t="shared" si="5"/>
        <v>257.8125</v>
      </c>
    </row>
    <row r="45" spans="1:27" ht="15" customHeight="1">
      <c r="A45" s="5"/>
      <c r="B45" s="58" t="s">
        <v>74</v>
      </c>
      <c r="C45" s="56">
        <v>0.12</v>
      </c>
      <c r="D45" s="57">
        <v>193</v>
      </c>
      <c r="E45" s="57">
        <f t="shared" si="6"/>
        <v>591</v>
      </c>
      <c r="F45" s="57">
        <v>266</v>
      </c>
      <c r="G45" s="57">
        <v>325</v>
      </c>
      <c r="H45" s="57">
        <f t="shared" si="8"/>
        <v>1608.3333333333335</v>
      </c>
      <c r="I45" s="59">
        <f t="shared" si="7"/>
        <v>4925</v>
      </c>
      <c r="J45" s="5"/>
      <c r="K45" s="58" t="s">
        <v>115</v>
      </c>
      <c r="L45" s="56">
        <v>27.35</v>
      </c>
      <c r="M45" s="57">
        <v>159</v>
      </c>
      <c r="N45" s="57">
        <f>SUM(O45:P45)</f>
        <v>531</v>
      </c>
      <c r="O45" s="57">
        <v>269</v>
      </c>
      <c r="P45" s="57">
        <v>262</v>
      </c>
      <c r="Q45" s="57">
        <f t="shared" si="0"/>
        <v>5.813528336380256</v>
      </c>
      <c r="R45" s="59">
        <f t="shared" si="1"/>
        <v>19.414990859232173</v>
      </c>
      <c r="S45" s="5"/>
      <c r="T45" s="58" t="s">
        <v>120</v>
      </c>
      <c r="U45" s="56">
        <v>1.01</v>
      </c>
      <c r="V45" s="57">
        <v>43</v>
      </c>
      <c r="W45" s="57">
        <f t="shared" si="11"/>
        <v>193</v>
      </c>
      <c r="X45" s="60">
        <v>97</v>
      </c>
      <c r="Y45" s="60">
        <v>96</v>
      </c>
      <c r="Z45" s="60">
        <f t="shared" si="4"/>
        <v>42.57425742574257</v>
      </c>
      <c r="AA45" s="61">
        <f t="shared" si="5"/>
        <v>191.0891089108911</v>
      </c>
    </row>
    <row r="46" spans="1:27" ht="15" customHeight="1">
      <c r="A46" s="5"/>
      <c r="B46" s="58" t="s">
        <v>78</v>
      </c>
      <c r="C46" s="56">
        <v>0.11</v>
      </c>
      <c r="D46" s="57">
        <v>203</v>
      </c>
      <c r="E46" s="57">
        <f t="shared" si="6"/>
        <v>639</v>
      </c>
      <c r="F46" s="57">
        <v>305</v>
      </c>
      <c r="G46" s="57">
        <v>334</v>
      </c>
      <c r="H46" s="57">
        <f t="shared" si="8"/>
        <v>1845.4545454545455</v>
      </c>
      <c r="I46" s="59">
        <f t="shared" si="7"/>
        <v>5809.090909090909</v>
      </c>
      <c r="K46" s="123"/>
      <c r="L46" s="60"/>
      <c r="M46" s="60"/>
      <c r="N46" s="60"/>
      <c r="O46" s="60"/>
      <c r="P46" s="60"/>
      <c r="Q46" s="60"/>
      <c r="R46" s="61"/>
      <c r="S46" s="5"/>
      <c r="T46" s="58" t="s">
        <v>124</v>
      </c>
      <c r="U46" s="56">
        <v>1.9</v>
      </c>
      <c r="V46" s="57">
        <v>110</v>
      </c>
      <c r="W46" s="57">
        <f t="shared" si="11"/>
        <v>420</v>
      </c>
      <c r="X46" s="60">
        <v>219</v>
      </c>
      <c r="Y46" s="60">
        <v>201</v>
      </c>
      <c r="Z46" s="60">
        <f t="shared" si="4"/>
        <v>57.89473684210527</v>
      </c>
      <c r="AA46" s="61">
        <f t="shared" si="5"/>
        <v>221.05263157894737</v>
      </c>
    </row>
    <row r="47" spans="1:27" ht="15" customHeight="1">
      <c r="A47" s="5"/>
      <c r="B47" s="58" t="s">
        <v>82</v>
      </c>
      <c r="C47" s="56">
        <v>0.08</v>
      </c>
      <c r="D47" s="57">
        <v>132</v>
      </c>
      <c r="E47" s="57">
        <f t="shared" si="6"/>
        <v>399</v>
      </c>
      <c r="F47" s="57">
        <v>197</v>
      </c>
      <c r="G47" s="57">
        <v>202</v>
      </c>
      <c r="H47" s="57">
        <f t="shared" si="8"/>
        <v>1650</v>
      </c>
      <c r="I47" s="59">
        <f t="shared" si="7"/>
        <v>4987.5</v>
      </c>
      <c r="K47" s="123"/>
      <c r="L47" s="60"/>
      <c r="M47" s="60"/>
      <c r="N47" s="60"/>
      <c r="O47" s="60"/>
      <c r="P47" s="60"/>
      <c r="Q47" s="60"/>
      <c r="R47" s="61"/>
      <c r="S47" s="5"/>
      <c r="T47" s="58" t="s">
        <v>127</v>
      </c>
      <c r="U47" s="56">
        <v>1.92</v>
      </c>
      <c r="V47" s="57">
        <v>140</v>
      </c>
      <c r="W47" s="57">
        <f t="shared" si="11"/>
        <v>481</v>
      </c>
      <c r="X47" s="60">
        <v>230</v>
      </c>
      <c r="Y47" s="60">
        <v>251</v>
      </c>
      <c r="Z47" s="60">
        <f t="shared" si="4"/>
        <v>72.91666666666667</v>
      </c>
      <c r="AA47" s="61">
        <f t="shared" si="5"/>
        <v>250.52083333333334</v>
      </c>
    </row>
    <row r="48" spans="2:27" ht="15" customHeight="1">
      <c r="B48" s="123"/>
      <c r="C48" s="60"/>
      <c r="D48" s="60"/>
      <c r="E48" s="60"/>
      <c r="F48" s="60"/>
      <c r="G48" s="60"/>
      <c r="H48" s="60"/>
      <c r="I48" s="61"/>
      <c r="K48" s="123"/>
      <c r="L48" s="60"/>
      <c r="M48" s="60"/>
      <c r="N48" s="60"/>
      <c r="O48" s="60"/>
      <c r="P48" s="60"/>
      <c r="Q48" s="60"/>
      <c r="R48" s="61"/>
      <c r="S48" s="5"/>
      <c r="T48" s="58" t="s">
        <v>131</v>
      </c>
      <c r="U48" s="56">
        <v>4.36</v>
      </c>
      <c r="V48" s="57">
        <v>155</v>
      </c>
      <c r="W48" s="57">
        <f t="shared" si="11"/>
        <v>574</v>
      </c>
      <c r="X48" s="60">
        <v>293</v>
      </c>
      <c r="Y48" s="60">
        <v>281</v>
      </c>
      <c r="Z48" s="60">
        <f t="shared" si="4"/>
        <v>35.55045871559633</v>
      </c>
      <c r="AA48" s="61">
        <f t="shared" si="5"/>
        <v>131.65137614678898</v>
      </c>
    </row>
    <row r="49" spans="2:27" ht="15" customHeight="1">
      <c r="B49" s="123"/>
      <c r="C49" s="60"/>
      <c r="D49" s="60"/>
      <c r="E49" s="60"/>
      <c r="F49" s="60"/>
      <c r="G49" s="60"/>
      <c r="H49" s="60"/>
      <c r="I49" s="61"/>
      <c r="J49" s="5"/>
      <c r="K49" s="123"/>
      <c r="L49" s="60"/>
      <c r="M49" s="60"/>
      <c r="N49" s="60"/>
      <c r="O49" s="60"/>
      <c r="P49" s="60"/>
      <c r="Q49" s="60"/>
      <c r="R49" s="61"/>
      <c r="S49" s="5"/>
      <c r="T49" s="58" t="s">
        <v>135</v>
      </c>
      <c r="U49" s="56">
        <v>2.61</v>
      </c>
      <c r="V49" s="57">
        <v>260</v>
      </c>
      <c r="W49" s="57">
        <f t="shared" si="11"/>
        <v>863</v>
      </c>
      <c r="X49" s="60">
        <v>421</v>
      </c>
      <c r="Y49" s="60">
        <v>442</v>
      </c>
      <c r="Z49" s="60">
        <f t="shared" si="4"/>
        <v>99.6168582375479</v>
      </c>
      <c r="AA49" s="61">
        <f t="shared" si="5"/>
        <v>330.6513409961686</v>
      </c>
    </row>
    <row r="50" spans="1:27" ht="15" customHeight="1">
      <c r="A50" s="65"/>
      <c r="B50" s="127"/>
      <c r="C50" s="126"/>
      <c r="D50" s="126"/>
      <c r="E50" s="126"/>
      <c r="F50" s="126"/>
      <c r="G50" s="126"/>
      <c r="H50" s="126"/>
      <c r="I50" s="70"/>
      <c r="J50" s="65"/>
      <c r="K50" s="127"/>
      <c r="L50" s="126"/>
      <c r="M50" s="126"/>
      <c r="N50" s="126"/>
      <c r="O50" s="126"/>
      <c r="P50" s="126"/>
      <c r="Q50" s="126"/>
      <c r="R50" s="70"/>
      <c r="S50" s="65"/>
      <c r="T50" s="66" t="s">
        <v>139</v>
      </c>
      <c r="U50" s="67">
        <v>1</v>
      </c>
      <c r="V50" s="68">
        <v>53</v>
      </c>
      <c r="W50" s="68">
        <f t="shared" si="11"/>
        <v>190</v>
      </c>
      <c r="X50" s="126">
        <v>99</v>
      </c>
      <c r="Y50" s="126">
        <v>91</v>
      </c>
      <c r="Z50" s="126">
        <f t="shared" si="4"/>
        <v>53</v>
      </c>
      <c r="AA50" s="70">
        <f t="shared" si="5"/>
        <v>190</v>
      </c>
    </row>
    <row r="51" ht="19.5" customHeight="1">
      <c r="A51" s="4" t="s">
        <v>532</v>
      </c>
    </row>
    <row r="52" ht="12">
      <c r="O52" s="173"/>
    </row>
  </sheetData>
  <mergeCells count="46">
    <mergeCell ref="AB5:AC5"/>
    <mergeCell ref="AB10:AC10"/>
    <mergeCell ref="AB14:AC14"/>
    <mergeCell ref="AB17:AC17"/>
    <mergeCell ref="AJ3:AJ4"/>
    <mergeCell ref="Z3:Z4"/>
    <mergeCell ref="AA3:AA4"/>
    <mergeCell ref="AB3:AC4"/>
    <mergeCell ref="AD3:AD4"/>
    <mergeCell ref="AE3:AE4"/>
    <mergeCell ref="AF3:AH3"/>
    <mergeCell ref="AI3:AI4"/>
    <mergeCell ref="S3:T4"/>
    <mergeCell ref="U3:U4"/>
    <mergeCell ref="V3:V4"/>
    <mergeCell ref="W3:Y3"/>
    <mergeCell ref="M3:M4"/>
    <mergeCell ref="N3:P3"/>
    <mergeCell ref="Q3:Q4"/>
    <mergeCell ref="R3:R4"/>
    <mergeCell ref="H3:H4"/>
    <mergeCell ref="I3:I4"/>
    <mergeCell ref="J3:K4"/>
    <mergeCell ref="L3:L4"/>
    <mergeCell ref="A3:B4"/>
    <mergeCell ref="C3:C4"/>
    <mergeCell ref="D3:D4"/>
    <mergeCell ref="E3:G3"/>
    <mergeCell ref="A1:I1"/>
    <mergeCell ref="J1:R1"/>
    <mergeCell ref="S1:AA1"/>
    <mergeCell ref="AB1:AJ1"/>
    <mergeCell ref="A5:B5"/>
    <mergeCell ref="J5:K5"/>
    <mergeCell ref="J17:K17"/>
    <mergeCell ref="J25:K25"/>
    <mergeCell ref="J35:K35"/>
    <mergeCell ref="J37:K37"/>
    <mergeCell ref="J41:K41"/>
    <mergeCell ref="S5:T5"/>
    <mergeCell ref="S18:T18"/>
    <mergeCell ref="S35:T35"/>
    <mergeCell ref="AB23:AC23"/>
    <mergeCell ref="AB22:AC22"/>
    <mergeCell ref="S42:T42"/>
    <mergeCell ref="AB24:AC24"/>
  </mergeCells>
  <printOptions/>
  <pageMargins left="0.75" right="0.76" top="0.48" bottom="0.33" header="0.27" footer="0.25"/>
  <pageSetup horizontalDpi="600" verticalDpi="600" orientation="portrait" paperSize="9" r:id="rId1"/>
  <colBreaks count="2" manualBreakCount="2">
    <brk id="9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8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11.75390625" style="118" customWidth="1"/>
    <col min="2" max="4" width="9.875" style="118" customWidth="1"/>
    <col min="5" max="5" width="2.75390625" style="118" bestFit="1" customWidth="1"/>
    <col min="6" max="6" width="13.00390625" style="128" bestFit="1" customWidth="1"/>
    <col min="7" max="8" width="9.875" style="118" customWidth="1"/>
    <col min="9" max="9" width="9.875" style="118" bestFit="1" customWidth="1"/>
    <col min="10" max="10" width="6.75390625" style="118" customWidth="1"/>
    <col min="11" max="16384" width="9.00390625" style="118" customWidth="1"/>
  </cols>
  <sheetData>
    <row r="1" spans="1:9" s="39" customFormat="1" ht="21" customHeight="1">
      <c r="A1" s="639" t="s">
        <v>586</v>
      </c>
      <c r="B1" s="639"/>
      <c r="C1" s="639"/>
      <c r="D1" s="639"/>
      <c r="E1" s="639"/>
      <c r="F1" s="639"/>
      <c r="G1" s="639"/>
      <c r="H1" s="639"/>
      <c r="I1" s="639"/>
    </row>
    <row r="2" s="39" customFormat="1" ht="12.75" customHeight="1"/>
    <row r="3" spans="1:9" ht="87" customHeight="1">
      <c r="A3" s="50" t="s">
        <v>240</v>
      </c>
      <c r="B3" s="51" t="s">
        <v>241</v>
      </c>
      <c r="C3" s="52" t="s">
        <v>242</v>
      </c>
      <c r="D3" s="52" t="s">
        <v>243</v>
      </c>
      <c r="E3" s="116" t="s">
        <v>244</v>
      </c>
      <c r="F3" s="117" t="s">
        <v>245</v>
      </c>
      <c r="G3" s="52" t="s">
        <v>246</v>
      </c>
      <c r="H3" s="52" t="s">
        <v>247</v>
      </c>
      <c r="I3" s="53" t="s">
        <v>248</v>
      </c>
    </row>
    <row r="4" spans="1:9" s="172" customFormat="1" ht="16.5" customHeight="1">
      <c r="A4" s="239" t="s">
        <v>469</v>
      </c>
      <c r="B4" s="248">
        <f>SUM(B6:B20)</f>
        <v>52836</v>
      </c>
      <c r="C4" s="248">
        <f>SUM(C6:C20)</f>
        <v>4302</v>
      </c>
      <c r="D4" s="248">
        <f>SUM(D6:D20)</f>
        <v>19584</v>
      </c>
      <c r="E4" s="249"/>
      <c r="F4" s="613">
        <f>SUM(F6:F20)</f>
        <v>28673</v>
      </c>
      <c r="G4" s="251">
        <v>8.142175789234612</v>
      </c>
      <c r="H4" s="251">
        <v>37.06563706563706</v>
      </c>
      <c r="I4" s="252">
        <v>54.26792338557045</v>
      </c>
    </row>
    <row r="5" spans="1:9" s="172" customFormat="1" ht="6.75" customHeight="1">
      <c r="A5" s="247"/>
      <c r="B5" s="248"/>
      <c r="C5" s="248"/>
      <c r="D5" s="248"/>
      <c r="E5" s="249"/>
      <c r="F5" s="250"/>
      <c r="G5" s="251"/>
      <c r="H5" s="251"/>
      <c r="I5" s="252"/>
    </row>
    <row r="6" spans="1:12" ht="16.5" customHeight="1">
      <c r="A6" s="240" t="s">
        <v>249</v>
      </c>
      <c r="B6" s="241">
        <v>11822</v>
      </c>
      <c r="C6" s="241">
        <v>164</v>
      </c>
      <c r="D6" s="242">
        <v>3974</v>
      </c>
      <c r="E6" s="243"/>
      <c r="F6" s="244">
        <v>7617</v>
      </c>
      <c r="G6" s="245">
        <f aca="true" t="shared" si="0" ref="G6:G16">C6/B6*100</f>
        <v>1.3872441211300963</v>
      </c>
      <c r="H6" s="245">
        <f aca="true" t="shared" si="1" ref="H6:H16">D6/B6*100</f>
        <v>33.61529352055489</v>
      </c>
      <c r="I6" s="246">
        <f aca="true" t="shared" si="2" ref="I6:I16">F6/B6*100</f>
        <v>64.43072238199966</v>
      </c>
      <c r="J6" s="120"/>
      <c r="K6" s="120"/>
      <c r="L6" s="120"/>
    </row>
    <row r="7" spans="1:12" ht="16.5" customHeight="1">
      <c r="A7" s="58" t="s">
        <v>86</v>
      </c>
      <c r="B7" s="60">
        <v>7067</v>
      </c>
      <c r="C7" s="60">
        <v>526</v>
      </c>
      <c r="D7" s="121">
        <v>2845</v>
      </c>
      <c r="E7" s="122"/>
      <c r="F7" s="123">
        <v>3679</v>
      </c>
      <c r="G7" s="124">
        <f t="shared" si="0"/>
        <v>7.443045139380218</v>
      </c>
      <c r="H7" s="124">
        <f t="shared" si="1"/>
        <v>40.25753502193293</v>
      </c>
      <c r="I7" s="125">
        <f t="shared" si="2"/>
        <v>52.05886514787038</v>
      </c>
      <c r="J7" s="120"/>
      <c r="K7" s="120"/>
      <c r="L7" s="120"/>
    </row>
    <row r="8" spans="1:12" ht="16.5" customHeight="1">
      <c r="A8" s="58" t="s">
        <v>133</v>
      </c>
      <c r="B8" s="60">
        <v>1851</v>
      </c>
      <c r="C8" s="60">
        <v>287</v>
      </c>
      <c r="D8" s="121">
        <v>716</v>
      </c>
      <c r="E8" s="122"/>
      <c r="F8" s="123">
        <v>844</v>
      </c>
      <c r="G8" s="124">
        <f t="shared" si="0"/>
        <v>15.505132360886007</v>
      </c>
      <c r="H8" s="124">
        <f t="shared" si="1"/>
        <v>38.68179362506753</v>
      </c>
      <c r="I8" s="125">
        <f t="shared" si="2"/>
        <v>45.596974608319826</v>
      </c>
      <c r="J8" s="120"/>
      <c r="K8" s="120"/>
      <c r="L8" s="120"/>
    </row>
    <row r="9" spans="1:12" ht="16.5" customHeight="1">
      <c r="A9" s="58" t="s">
        <v>159</v>
      </c>
      <c r="B9" s="60">
        <v>5858</v>
      </c>
      <c r="C9" s="60">
        <v>561</v>
      </c>
      <c r="D9" s="121">
        <v>2114</v>
      </c>
      <c r="E9" s="122"/>
      <c r="F9" s="123">
        <v>3147</v>
      </c>
      <c r="G9" s="124">
        <f t="shared" si="0"/>
        <v>9.576647319904403</v>
      </c>
      <c r="H9" s="124">
        <f t="shared" si="1"/>
        <v>36.08740184363264</v>
      </c>
      <c r="I9" s="125">
        <f t="shared" si="2"/>
        <v>53.72140662342096</v>
      </c>
      <c r="J9" s="120"/>
      <c r="K9" s="120"/>
      <c r="L9" s="120"/>
    </row>
    <row r="10" spans="1:23" ht="16.5" customHeight="1">
      <c r="A10" s="58" t="s">
        <v>75</v>
      </c>
      <c r="B10" s="60">
        <v>1142</v>
      </c>
      <c r="C10" s="60">
        <v>157</v>
      </c>
      <c r="D10" s="121">
        <v>443</v>
      </c>
      <c r="E10" s="122"/>
      <c r="F10" s="123">
        <v>530</v>
      </c>
      <c r="G10" s="124">
        <f t="shared" si="0"/>
        <v>13.747810858143609</v>
      </c>
      <c r="H10" s="124">
        <f t="shared" si="1"/>
        <v>38.79159369527145</v>
      </c>
      <c r="I10" s="125">
        <f t="shared" si="2"/>
        <v>46.409807355516634</v>
      </c>
      <c r="J10" s="120"/>
      <c r="K10" s="120"/>
      <c r="L10" s="120"/>
      <c r="V10" s="641"/>
      <c r="W10" s="640"/>
    </row>
    <row r="11" spans="1:12" ht="16.5" customHeight="1">
      <c r="A11" s="58" t="s">
        <v>83</v>
      </c>
      <c r="B11" s="60">
        <v>567</v>
      </c>
      <c r="C11" s="60">
        <v>85</v>
      </c>
      <c r="D11" s="121">
        <v>184</v>
      </c>
      <c r="E11" s="122"/>
      <c r="F11" s="123">
        <v>298</v>
      </c>
      <c r="G11" s="124">
        <f t="shared" si="0"/>
        <v>14.991181657848324</v>
      </c>
      <c r="H11" s="124">
        <f t="shared" si="1"/>
        <v>32.451499118165785</v>
      </c>
      <c r="I11" s="125">
        <f t="shared" si="2"/>
        <v>52.557319223985886</v>
      </c>
      <c r="J11" s="120"/>
      <c r="K11" s="120"/>
      <c r="L11" s="120"/>
    </row>
    <row r="12" spans="1:12" ht="16.5" customHeight="1">
      <c r="A12" s="58" t="s">
        <v>99</v>
      </c>
      <c r="B12" s="60">
        <v>1264</v>
      </c>
      <c r="C12" s="60">
        <v>228</v>
      </c>
      <c r="D12" s="121">
        <v>457</v>
      </c>
      <c r="E12" s="122"/>
      <c r="F12" s="123">
        <v>575</v>
      </c>
      <c r="G12" s="124">
        <f t="shared" si="0"/>
        <v>18.037974683544302</v>
      </c>
      <c r="H12" s="124">
        <f t="shared" si="1"/>
        <v>36.155063291139236</v>
      </c>
      <c r="I12" s="125">
        <f t="shared" si="2"/>
        <v>45.49050632911392</v>
      </c>
      <c r="J12" s="120"/>
      <c r="K12" s="120"/>
      <c r="L12" s="120"/>
    </row>
    <row r="13" spans="1:12" ht="16.5" customHeight="1">
      <c r="A13" s="58" t="s">
        <v>119</v>
      </c>
      <c r="B13" s="60">
        <v>5195</v>
      </c>
      <c r="C13" s="60">
        <v>718</v>
      </c>
      <c r="D13" s="121">
        <v>1821</v>
      </c>
      <c r="E13" s="122"/>
      <c r="F13" s="123">
        <v>2620</v>
      </c>
      <c r="G13" s="124">
        <f t="shared" si="0"/>
        <v>13.820981713185757</v>
      </c>
      <c r="H13" s="124">
        <f t="shared" si="1"/>
        <v>35.05293551491819</v>
      </c>
      <c r="I13" s="125">
        <f t="shared" si="2"/>
        <v>50.43310875842156</v>
      </c>
      <c r="J13" s="120"/>
      <c r="K13" s="120"/>
      <c r="L13" s="120"/>
    </row>
    <row r="14" spans="1:12" ht="16.5" customHeight="1">
      <c r="A14" s="58" t="s">
        <v>465</v>
      </c>
      <c r="B14" s="60">
        <v>8177</v>
      </c>
      <c r="C14" s="60">
        <v>86</v>
      </c>
      <c r="D14" s="121">
        <v>3302</v>
      </c>
      <c r="E14" s="122"/>
      <c r="F14" s="123">
        <v>4718</v>
      </c>
      <c r="G14" s="124">
        <f t="shared" si="0"/>
        <v>1.0517304634951694</v>
      </c>
      <c r="H14" s="124">
        <f t="shared" si="1"/>
        <v>40.38155802861685</v>
      </c>
      <c r="I14" s="125">
        <f t="shared" si="2"/>
        <v>57.698422404304765</v>
      </c>
      <c r="J14" s="120"/>
      <c r="K14" s="120"/>
      <c r="L14" s="120"/>
    </row>
    <row r="15" spans="1:23" ht="16.5" customHeight="1">
      <c r="A15" s="58" t="s">
        <v>80</v>
      </c>
      <c r="B15" s="60">
        <v>1905</v>
      </c>
      <c r="C15" s="60">
        <v>225</v>
      </c>
      <c r="D15" s="121">
        <v>706</v>
      </c>
      <c r="E15" s="122"/>
      <c r="F15" s="123">
        <v>972</v>
      </c>
      <c r="G15" s="124">
        <f t="shared" si="0"/>
        <v>11.811023622047244</v>
      </c>
      <c r="H15" s="124">
        <f t="shared" si="1"/>
        <v>37.06036745406824</v>
      </c>
      <c r="I15" s="125">
        <f t="shared" si="2"/>
        <v>51.023622047244096</v>
      </c>
      <c r="J15" s="120"/>
      <c r="K15" s="120"/>
      <c r="L15" s="120"/>
      <c r="V15" s="641"/>
      <c r="W15" s="640"/>
    </row>
    <row r="16" spans="1:23" ht="16.5" customHeight="1">
      <c r="A16" s="58" t="s">
        <v>466</v>
      </c>
      <c r="B16" s="60">
        <v>2682</v>
      </c>
      <c r="C16" s="60">
        <v>547</v>
      </c>
      <c r="D16" s="121">
        <v>861</v>
      </c>
      <c r="E16" s="122"/>
      <c r="F16" s="123">
        <v>1266</v>
      </c>
      <c r="G16" s="124">
        <f t="shared" si="0"/>
        <v>20.395227442207307</v>
      </c>
      <c r="H16" s="124">
        <f t="shared" si="1"/>
        <v>32.10290827740492</v>
      </c>
      <c r="I16" s="125">
        <f t="shared" si="2"/>
        <v>47.20357941834452</v>
      </c>
      <c r="J16" s="120"/>
      <c r="K16" s="120"/>
      <c r="L16" s="120"/>
      <c r="V16" s="235"/>
      <c r="W16" s="234"/>
    </row>
    <row r="17" spans="1:23" ht="16.5" customHeight="1">
      <c r="A17" s="58" t="s">
        <v>344</v>
      </c>
      <c r="B17" s="60">
        <v>1918</v>
      </c>
      <c r="C17" s="60">
        <v>176</v>
      </c>
      <c r="D17" s="121">
        <v>769</v>
      </c>
      <c r="E17" s="122"/>
      <c r="F17" s="123">
        <v>964</v>
      </c>
      <c r="G17" s="124">
        <f>C17/B17*100</f>
        <v>9.176225234619395</v>
      </c>
      <c r="H17" s="124">
        <f>D17/B17*100</f>
        <v>40.09384775808134</v>
      </c>
      <c r="I17" s="125">
        <f>F17/B17*100</f>
        <v>50.2606882168926</v>
      </c>
      <c r="J17" s="120"/>
      <c r="K17" s="120"/>
      <c r="L17" s="120"/>
      <c r="V17" s="235"/>
      <c r="W17" s="234"/>
    </row>
    <row r="18" spans="1:23" ht="16.5" customHeight="1">
      <c r="A18" s="58" t="s">
        <v>398</v>
      </c>
      <c r="B18" s="60">
        <v>975</v>
      </c>
      <c r="C18" s="60">
        <v>185</v>
      </c>
      <c r="D18" s="121">
        <v>382</v>
      </c>
      <c r="E18" s="122"/>
      <c r="F18" s="123">
        <v>405</v>
      </c>
      <c r="G18" s="124">
        <f>C18/B18*100</f>
        <v>18.974358974358974</v>
      </c>
      <c r="H18" s="124">
        <f>D18/B18*100</f>
        <v>39.179487179487175</v>
      </c>
      <c r="I18" s="125">
        <f>F18/B18*100</f>
        <v>41.53846153846154</v>
      </c>
      <c r="J18" s="120"/>
      <c r="K18" s="120"/>
      <c r="L18" s="120"/>
      <c r="V18" s="235"/>
      <c r="W18" s="234"/>
    </row>
    <row r="19" spans="1:23" ht="16.5" customHeight="1">
      <c r="A19" s="58" t="s">
        <v>399</v>
      </c>
      <c r="B19" s="60">
        <v>748</v>
      </c>
      <c r="C19" s="60">
        <v>135</v>
      </c>
      <c r="D19" s="121">
        <v>298</v>
      </c>
      <c r="E19" s="122"/>
      <c r="F19" s="123">
        <v>310</v>
      </c>
      <c r="G19" s="124">
        <f>C19/B19*100</f>
        <v>18.048128342245988</v>
      </c>
      <c r="H19" s="124">
        <f>D19/B19*100</f>
        <v>39.839572192513366</v>
      </c>
      <c r="I19" s="125">
        <f>F19/B19*100</f>
        <v>41.44385026737968</v>
      </c>
      <c r="J19" s="120"/>
      <c r="K19" s="120"/>
      <c r="L19" s="120"/>
      <c r="V19" s="235"/>
      <c r="W19" s="234"/>
    </row>
    <row r="20" spans="1:12" ht="16.5" customHeight="1">
      <c r="A20" s="75" t="s">
        <v>467</v>
      </c>
      <c r="B20" s="126">
        <v>1665</v>
      </c>
      <c r="C20" s="126">
        <v>222</v>
      </c>
      <c r="D20" s="126">
        <v>712</v>
      </c>
      <c r="E20" s="70"/>
      <c r="F20" s="127">
        <v>728</v>
      </c>
      <c r="G20" s="237">
        <f>C20/B20*100</f>
        <v>13.333333333333334</v>
      </c>
      <c r="H20" s="237">
        <f>D20/B20*100</f>
        <v>42.76276276276276</v>
      </c>
      <c r="I20" s="238">
        <f>F20/B20*100</f>
        <v>43.72372372372372</v>
      </c>
      <c r="J20" s="120"/>
      <c r="K20" s="120"/>
      <c r="L20" s="120"/>
    </row>
    <row r="21" spans="1:9" s="32" customFormat="1" ht="15" customHeight="1">
      <c r="A21" s="195" t="s">
        <v>468</v>
      </c>
      <c r="B21" s="236"/>
      <c r="C21" s="236"/>
      <c r="D21" s="236"/>
      <c r="E21" s="236"/>
      <c r="F21" s="236"/>
      <c r="G21" s="236"/>
      <c r="H21" s="236"/>
      <c r="I21" s="236"/>
    </row>
    <row r="22" spans="1:23" s="32" customFormat="1" ht="14.25" customHeight="1">
      <c r="A22" s="195" t="s">
        <v>250</v>
      </c>
      <c r="V22" s="669"/>
      <c r="W22" s="642"/>
    </row>
    <row r="26" spans="22:23" ht="12">
      <c r="V26" s="641"/>
      <c r="W26" s="640"/>
    </row>
    <row r="27" spans="22:28" ht="12">
      <c r="V27" s="640"/>
      <c r="W27" s="640"/>
      <c r="X27" s="172"/>
      <c r="Y27" s="172"/>
      <c r="Z27" s="172"/>
      <c r="AA27" s="172"/>
      <c r="AB27" s="172"/>
    </row>
    <row r="28" spans="22:28" ht="12">
      <c r="V28" s="172"/>
      <c r="W28" s="172"/>
      <c r="X28" s="172"/>
      <c r="Y28" s="172"/>
      <c r="Z28" s="172"/>
      <c r="AA28" s="172"/>
      <c r="AB28" s="172"/>
    </row>
    <row r="58" ht="12">
      <c r="O58" s="176"/>
    </row>
  </sheetData>
  <mergeCells count="6">
    <mergeCell ref="A1:I1"/>
    <mergeCell ref="V27:W27"/>
    <mergeCell ref="V26:W26"/>
    <mergeCell ref="V22:W22"/>
    <mergeCell ref="V15:W15"/>
    <mergeCell ref="V10:W10"/>
  </mergeCells>
  <printOptions/>
  <pageMargins left="0.75" right="0.75" top="0.78" bottom="0.78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1">
      <selection activeCell="A1" sqref="A1"/>
    </sheetView>
  </sheetViews>
  <sheetFormatPr defaultColWidth="9.00390625" defaultRowHeight="13.5"/>
  <cols>
    <col min="1" max="1" width="14.125" style="39" customWidth="1"/>
    <col min="2" max="2" width="25.50390625" style="39" customWidth="1"/>
    <col min="3" max="11" width="14.50390625" style="39" customWidth="1"/>
    <col min="12" max="16384" width="9.00390625" style="39" customWidth="1"/>
  </cols>
  <sheetData>
    <row r="1" spans="2:8" s="30" customFormat="1" ht="24" customHeight="1">
      <c r="B1" s="643" t="s">
        <v>578</v>
      </c>
      <c r="C1" s="643"/>
      <c r="D1" s="643"/>
      <c r="E1" s="643"/>
      <c r="F1" s="198"/>
      <c r="G1" s="198" t="s">
        <v>591</v>
      </c>
      <c r="H1" s="198"/>
    </row>
    <row r="2" spans="6:11" ht="24" customHeight="1">
      <c r="F2" s="40"/>
      <c r="G2" s="40"/>
      <c r="H2" s="201"/>
      <c r="K2" s="194" t="s">
        <v>282</v>
      </c>
    </row>
    <row r="3" spans="1:11" ht="15.75" customHeight="1">
      <c r="A3" s="628" t="s">
        <v>592</v>
      </c>
      <c r="B3" s="629"/>
      <c r="C3" s="634" t="s">
        <v>593</v>
      </c>
      <c r="D3" s="634"/>
      <c r="E3" s="634"/>
      <c r="F3" s="676" t="s">
        <v>594</v>
      </c>
      <c r="G3" s="677"/>
      <c r="H3" s="679"/>
      <c r="I3" s="677" t="s">
        <v>346</v>
      </c>
      <c r="J3" s="677"/>
      <c r="K3" s="679"/>
    </row>
    <row r="4" spans="1:11" ht="15.75" customHeight="1">
      <c r="A4" s="630"/>
      <c r="B4" s="631"/>
      <c r="C4" s="34" t="s">
        <v>223</v>
      </c>
      <c r="D4" s="31" t="s">
        <v>224</v>
      </c>
      <c r="E4" s="71" t="s">
        <v>225</v>
      </c>
      <c r="F4" s="197" t="s">
        <v>595</v>
      </c>
      <c r="G4" s="31" t="s">
        <v>596</v>
      </c>
      <c r="H4" s="71" t="s">
        <v>597</v>
      </c>
      <c r="I4" s="31" t="s">
        <v>595</v>
      </c>
      <c r="J4" s="31" t="s">
        <v>596</v>
      </c>
      <c r="K4" s="71" t="s">
        <v>597</v>
      </c>
    </row>
    <row r="5" spans="1:11" ht="12.75" customHeight="1">
      <c r="A5" s="632" t="s">
        <v>598</v>
      </c>
      <c r="B5" s="633"/>
      <c r="C5" s="74">
        <v>212</v>
      </c>
      <c r="D5" s="72">
        <v>309.7</v>
      </c>
      <c r="E5" s="73">
        <v>336.8</v>
      </c>
      <c r="F5" s="74">
        <v>213.5</v>
      </c>
      <c r="G5" s="72">
        <v>312.8</v>
      </c>
      <c r="H5" s="73">
        <v>340.4</v>
      </c>
      <c r="I5" s="72">
        <v>212.3</v>
      </c>
      <c r="J5" s="72">
        <v>314.7</v>
      </c>
      <c r="K5" s="73">
        <v>342.7</v>
      </c>
    </row>
    <row r="6" spans="1:11" ht="12.75" customHeight="1">
      <c r="A6" s="644" t="s">
        <v>599</v>
      </c>
      <c r="B6" s="627"/>
      <c r="C6" s="74">
        <v>2.9</v>
      </c>
      <c r="D6" s="72">
        <v>2.5</v>
      </c>
      <c r="E6" s="73">
        <v>1.6</v>
      </c>
      <c r="F6" s="74">
        <v>0.7</v>
      </c>
      <c r="G6" s="72">
        <v>1</v>
      </c>
      <c r="H6" s="73">
        <v>1.1</v>
      </c>
      <c r="I6" s="202" t="s">
        <v>600</v>
      </c>
      <c r="J6" s="72">
        <v>0.6</v>
      </c>
      <c r="K6" s="73">
        <v>0.7</v>
      </c>
    </row>
    <row r="7" spans="1:11" ht="12.75" customHeight="1">
      <c r="A7" s="644" t="s">
        <v>601</v>
      </c>
      <c r="B7" s="627"/>
      <c r="C7" s="74">
        <v>98.4</v>
      </c>
      <c r="D7" s="72">
        <v>99</v>
      </c>
      <c r="E7" s="73">
        <v>96.2</v>
      </c>
      <c r="F7" s="74">
        <v>97.8</v>
      </c>
      <c r="G7" s="72">
        <v>98.7</v>
      </c>
      <c r="H7" s="73">
        <v>95.8</v>
      </c>
      <c r="I7" s="72">
        <v>96.9</v>
      </c>
      <c r="J7" s="72">
        <v>98.8</v>
      </c>
      <c r="K7" s="73">
        <v>95.3</v>
      </c>
    </row>
    <row r="8" spans="1:11" ht="12.75" customHeight="1">
      <c r="A8" s="644" t="s">
        <v>602</v>
      </c>
      <c r="B8" s="627"/>
      <c r="C8" s="74"/>
      <c r="D8" s="72"/>
      <c r="E8" s="73"/>
      <c r="F8" s="74"/>
      <c r="G8" s="72"/>
      <c r="H8" s="73"/>
      <c r="I8" s="72"/>
      <c r="J8" s="72"/>
      <c r="K8" s="73"/>
    </row>
    <row r="9" spans="1:20" ht="12.75" customHeight="1">
      <c r="A9" s="40"/>
      <c r="B9" s="29" t="s">
        <v>603</v>
      </c>
      <c r="C9" s="74">
        <v>26.2</v>
      </c>
      <c r="D9" s="72">
        <v>25.1</v>
      </c>
      <c r="E9" s="73">
        <v>23</v>
      </c>
      <c r="F9" s="74">
        <v>24.3</v>
      </c>
      <c r="G9" s="72">
        <v>22.7</v>
      </c>
      <c r="H9" s="73">
        <v>21.4</v>
      </c>
      <c r="I9" s="72">
        <v>22.4</v>
      </c>
      <c r="J9" s="72">
        <v>21.3</v>
      </c>
      <c r="K9" s="73">
        <v>20.8</v>
      </c>
      <c r="S9" s="670"/>
      <c r="T9" s="670"/>
    </row>
    <row r="10" spans="1:11" ht="12.75" customHeight="1">
      <c r="A10" s="40"/>
      <c r="B10" s="29" t="s">
        <v>604</v>
      </c>
      <c r="C10" s="74">
        <v>25.1</v>
      </c>
      <c r="D10" s="72">
        <v>21.7</v>
      </c>
      <c r="E10" s="73">
        <v>20.9</v>
      </c>
      <c r="F10" s="74">
        <v>28.9</v>
      </c>
      <c r="G10" s="72">
        <v>25.5</v>
      </c>
      <c r="H10" s="73">
        <v>25.5</v>
      </c>
      <c r="I10" s="72">
        <v>32.6</v>
      </c>
      <c r="J10" s="72">
        <v>29.2</v>
      </c>
      <c r="K10" s="73">
        <v>30.5</v>
      </c>
    </row>
    <row r="11" spans="1:11" ht="12.75" customHeight="1">
      <c r="A11" s="40"/>
      <c r="B11" s="29" t="s">
        <v>605</v>
      </c>
      <c r="C11" s="74">
        <v>51.2</v>
      </c>
      <c r="D11" s="72">
        <v>46.8</v>
      </c>
      <c r="E11" s="73">
        <v>43.9</v>
      </c>
      <c r="F11" s="74">
        <v>53.2</v>
      </c>
      <c r="G11" s="72">
        <v>48.2</v>
      </c>
      <c r="H11" s="73">
        <v>46.9</v>
      </c>
      <c r="I11" s="72">
        <v>54.9</v>
      </c>
      <c r="J11" s="72">
        <v>50.6</v>
      </c>
      <c r="K11" s="73">
        <v>51.4</v>
      </c>
    </row>
    <row r="12" spans="1:11" ht="12.75" customHeight="1">
      <c r="A12" s="40"/>
      <c r="B12" s="29" t="s">
        <v>606</v>
      </c>
      <c r="C12" s="74">
        <v>95.8</v>
      </c>
      <c r="D12" s="72">
        <v>86.4</v>
      </c>
      <c r="E12" s="73">
        <v>91.2</v>
      </c>
      <c r="F12" s="74">
        <v>118.9</v>
      </c>
      <c r="G12" s="72">
        <v>112.3</v>
      </c>
      <c r="H12" s="73">
        <v>119.1</v>
      </c>
      <c r="I12" s="72">
        <v>145.7</v>
      </c>
      <c r="J12" s="72">
        <v>137</v>
      </c>
      <c r="K12" s="73">
        <v>146.5</v>
      </c>
    </row>
    <row r="13" spans="1:20" ht="12.75" customHeight="1">
      <c r="A13" s="644" t="s">
        <v>607</v>
      </c>
      <c r="B13" s="627"/>
      <c r="C13" s="74">
        <v>67.1</v>
      </c>
      <c r="D13" s="72">
        <v>65.7</v>
      </c>
      <c r="E13" s="73">
        <v>63.6</v>
      </c>
      <c r="F13" s="74">
        <v>65.1</v>
      </c>
      <c r="G13" s="72">
        <v>63.8</v>
      </c>
      <c r="H13" s="73">
        <v>61.1</v>
      </c>
      <c r="I13" s="72">
        <v>63.8</v>
      </c>
      <c r="J13" s="72">
        <v>63.4</v>
      </c>
      <c r="K13" s="73">
        <v>61.5</v>
      </c>
      <c r="S13" s="670"/>
      <c r="T13" s="670"/>
    </row>
    <row r="14" spans="1:11" ht="12.75" customHeight="1">
      <c r="A14" s="40"/>
      <c r="B14" s="29" t="s">
        <v>258</v>
      </c>
      <c r="C14" s="74">
        <v>81.1</v>
      </c>
      <c r="D14" s="72">
        <v>80.2</v>
      </c>
      <c r="E14" s="73">
        <v>78.8</v>
      </c>
      <c r="F14" s="74">
        <v>78.2</v>
      </c>
      <c r="G14" s="72">
        <v>77.1</v>
      </c>
      <c r="H14" s="73">
        <v>74.8</v>
      </c>
      <c r="I14" s="72">
        <v>77.1</v>
      </c>
      <c r="J14" s="72">
        <v>76.8</v>
      </c>
      <c r="K14" s="73">
        <v>75.3</v>
      </c>
    </row>
    <row r="15" spans="1:11" ht="12.75" customHeight="1">
      <c r="A15" s="40"/>
      <c r="B15" s="29" t="s">
        <v>259</v>
      </c>
      <c r="C15" s="74">
        <v>53.5</v>
      </c>
      <c r="D15" s="72">
        <v>51.6</v>
      </c>
      <c r="E15" s="73">
        <v>49.1</v>
      </c>
      <c r="F15" s="74">
        <v>52.5</v>
      </c>
      <c r="G15" s="72">
        <v>50.9</v>
      </c>
      <c r="H15" s="73">
        <v>48.2</v>
      </c>
      <c r="I15" s="72">
        <v>51.3</v>
      </c>
      <c r="J15" s="72">
        <v>50.6</v>
      </c>
      <c r="K15" s="73">
        <v>48.8</v>
      </c>
    </row>
    <row r="16" spans="1:20" ht="12.75" customHeight="1">
      <c r="A16" s="40"/>
      <c r="B16" s="29" t="s">
        <v>608</v>
      </c>
      <c r="C16" s="74">
        <v>2.3</v>
      </c>
      <c r="D16" s="72">
        <v>2.4</v>
      </c>
      <c r="E16" s="73">
        <v>2.7</v>
      </c>
      <c r="F16" s="74">
        <v>2.5</v>
      </c>
      <c r="G16" s="72">
        <v>4.1</v>
      </c>
      <c r="H16" s="73">
        <v>4.7</v>
      </c>
      <c r="I16" s="72">
        <v>3.5</v>
      </c>
      <c r="J16" s="72">
        <v>3.4</v>
      </c>
      <c r="K16" s="73">
        <v>3.7</v>
      </c>
      <c r="S16" s="670"/>
      <c r="T16" s="670"/>
    </row>
    <row r="17" spans="1:11" ht="12.75" customHeight="1">
      <c r="A17" s="644" t="s">
        <v>609</v>
      </c>
      <c r="B17" s="627"/>
      <c r="C17" s="74"/>
      <c r="D17" s="72"/>
      <c r="E17" s="73"/>
      <c r="F17" s="74"/>
      <c r="G17" s="72"/>
      <c r="H17" s="73"/>
      <c r="I17" s="72"/>
      <c r="J17" s="72"/>
      <c r="K17" s="73"/>
    </row>
    <row r="18" spans="1:11" ht="12.75" customHeight="1">
      <c r="A18" s="40"/>
      <c r="B18" s="29" t="s">
        <v>610</v>
      </c>
      <c r="C18" s="74">
        <v>10</v>
      </c>
      <c r="D18" s="72">
        <v>8.4</v>
      </c>
      <c r="E18" s="73">
        <v>6</v>
      </c>
      <c r="F18" s="74">
        <v>8.9</v>
      </c>
      <c r="G18" s="72">
        <v>7.2</v>
      </c>
      <c r="H18" s="73">
        <v>5</v>
      </c>
      <c r="I18" s="72">
        <v>8.1</v>
      </c>
      <c r="J18" s="72">
        <v>6.8</v>
      </c>
      <c r="K18" s="73">
        <v>4.8</v>
      </c>
    </row>
    <row r="19" spans="1:11" ht="12.75" customHeight="1">
      <c r="A19" s="40"/>
      <c r="B19" s="29" t="s">
        <v>190</v>
      </c>
      <c r="C19" s="74">
        <v>40.8</v>
      </c>
      <c r="D19" s="72">
        <v>37.4</v>
      </c>
      <c r="E19" s="73">
        <v>31.6</v>
      </c>
      <c r="F19" s="74">
        <v>39.8</v>
      </c>
      <c r="G19" s="72">
        <v>36</v>
      </c>
      <c r="H19" s="73">
        <v>29.5</v>
      </c>
      <c r="I19" s="72">
        <v>37.1</v>
      </c>
      <c r="J19" s="72">
        <v>32.6</v>
      </c>
      <c r="K19" s="73">
        <v>26.1</v>
      </c>
    </row>
    <row r="20" spans="1:20" ht="12.75" customHeight="1">
      <c r="A20" s="40"/>
      <c r="B20" s="29" t="s">
        <v>191</v>
      </c>
      <c r="C20" s="74">
        <v>49.2</v>
      </c>
      <c r="D20" s="72">
        <v>54</v>
      </c>
      <c r="E20" s="73">
        <v>61.8</v>
      </c>
      <c r="F20" s="74">
        <v>51</v>
      </c>
      <c r="G20" s="72">
        <v>56.1</v>
      </c>
      <c r="H20" s="73">
        <v>64.3</v>
      </c>
      <c r="I20" s="72">
        <v>54.3</v>
      </c>
      <c r="J20" s="72">
        <v>59.5</v>
      </c>
      <c r="K20" s="73">
        <v>67.2</v>
      </c>
      <c r="S20" s="670"/>
      <c r="T20" s="670"/>
    </row>
    <row r="21" spans="1:25" ht="12.75" customHeight="1">
      <c r="A21" s="644" t="s">
        <v>492</v>
      </c>
      <c r="B21" s="627"/>
      <c r="C21" s="74"/>
      <c r="D21" s="72"/>
      <c r="E21" s="73"/>
      <c r="F21" s="74"/>
      <c r="G21" s="72"/>
      <c r="H21" s="73"/>
      <c r="I21" s="72"/>
      <c r="J21" s="72"/>
      <c r="K21" s="73"/>
      <c r="S21" s="670"/>
      <c r="T21" s="670"/>
      <c r="U21" s="88"/>
      <c r="V21" s="88"/>
      <c r="W21" s="88"/>
      <c r="X21" s="88"/>
      <c r="Y21" s="88"/>
    </row>
    <row r="22" spans="1:25" ht="12.75" customHeight="1">
      <c r="A22" s="40"/>
      <c r="B22" s="29" t="s">
        <v>493</v>
      </c>
      <c r="C22" s="74">
        <v>10.1</v>
      </c>
      <c r="D22" s="72">
        <v>8.5</v>
      </c>
      <c r="E22" s="73">
        <v>5.9</v>
      </c>
      <c r="F22" s="74">
        <v>9</v>
      </c>
      <c r="G22" s="72">
        <v>7.2</v>
      </c>
      <c r="H22" s="73">
        <v>5</v>
      </c>
      <c r="I22" s="553">
        <v>8.2</v>
      </c>
      <c r="J22" s="554">
        <v>6.7</v>
      </c>
      <c r="K22" s="554">
        <v>4.8</v>
      </c>
      <c r="L22" s="40"/>
      <c r="S22" s="88"/>
      <c r="T22" s="88"/>
      <c r="U22" s="88"/>
      <c r="V22" s="88"/>
      <c r="W22" s="88"/>
      <c r="X22" s="88"/>
      <c r="Y22" s="88"/>
    </row>
    <row r="23" spans="1:12" ht="12.75" customHeight="1">
      <c r="A23" s="40"/>
      <c r="B23" s="29" t="s">
        <v>494</v>
      </c>
      <c r="C23" s="74">
        <v>42.5</v>
      </c>
      <c r="D23" s="72">
        <v>39.6</v>
      </c>
      <c r="E23" s="73">
        <v>33.8</v>
      </c>
      <c r="F23" s="74">
        <v>42.3</v>
      </c>
      <c r="G23" s="72">
        <v>39.1</v>
      </c>
      <c r="H23" s="73">
        <v>32.9</v>
      </c>
      <c r="I23" s="553">
        <v>41.2</v>
      </c>
      <c r="J23" s="554">
        <v>38.3</v>
      </c>
      <c r="K23" s="554">
        <v>31.7</v>
      </c>
      <c r="L23" s="40"/>
    </row>
    <row r="24" spans="1:12" ht="12.75" customHeight="1">
      <c r="A24" s="40"/>
      <c r="B24" s="29" t="s">
        <v>495</v>
      </c>
      <c r="C24" s="74">
        <v>18.8</v>
      </c>
      <c r="D24" s="72">
        <v>21.1</v>
      </c>
      <c r="E24" s="73">
        <v>24.1</v>
      </c>
      <c r="F24" s="74">
        <v>20.2</v>
      </c>
      <c r="G24" s="72">
        <v>22.3</v>
      </c>
      <c r="H24" s="73">
        <v>25.5</v>
      </c>
      <c r="I24" s="553">
        <v>20.7</v>
      </c>
      <c r="J24" s="554">
        <v>23</v>
      </c>
      <c r="K24" s="554">
        <v>26.2</v>
      </c>
      <c r="L24" s="40"/>
    </row>
    <row r="25" spans="1:12" ht="12.75" customHeight="1">
      <c r="A25" s="40"/>
      <c r="B25" s="29" t="s">
        <v>496</v>
      </c>
      <c r="C25" s="74">
        <v>28.5</v>
      </c>
      <c r="D25" s="72">
        <v>30.6</v>
      </c>
      <c r="E25" s="73">
        <v>35.5</v>
      </c>
      <c r="F25" s="74">
        <v>28.4</v>
      </c>
      <c r="G25" s="72">
        <v>30.7</v>
      </c>
      <c r="H25" s="73">
        <v>35.5</v>
      </c>
      <c r="I25" s="553">
        <v>29.4</v>
      </c>
      <c r="J25" s="554">
        <v>31</v>
      </c>
      <c r="K25" s="554">
        <v>35.5</v>
      </c>
      <c r="L25" s="40"/>
    </row>
    <row r="26" spans="1:11" ht="12.75" customHeight="1">
      <c r="A26" s="644" t="s">
        <v>611</v>
      </c>
      <c r="B26" s="627"/>
      <c r="C26" s="74"/>
      <c r="D26" s="72"/>
      <c r="E26" s="73"/>
      <c r="F26" s="74"/>
      <c r="G26" s="72"/>
      <c r="H26" s="73"/>
      <c r="I26" s="72"/>
      <c r="J26" s="73"/>
      <c r="K26" s="73"/>
    </row>
    <row r="27" spans="1:11" ht="12.75" customHeight="1">
      <c r="A27" s="40"/>
      <c r="B27" s="29" t="s">
        <v>612</v>
      </c>
      <c r="C27" s="74">
        <v>76.9</v>
      </c>
      <c r="D27" s="72">
        <v>78.7</v>
      </c>
      <c r="E27" s="73">
        <v>81.2</v>
      </c>
      <c r="F27" s="74">
        <v>76.9</v>
      </c>
      <c r="G27" s="72">
        <v>81.1</v>
      </c>
      <c r="H27" s="73">
        <v>83</v>
      </c>
      <c r="I27" s="72">
        <v>80.5</v>
      </c>
      <c r="J27" s="72">
        <v>82.4</v>
      </c>
      <c r="K27" s="73">
        <v>84</v>
      </c>
    </row>
    <row r="28" spans="1:11" ht="12.75" customHeight="1">
      <c r="A28" s="40"/>
      <c r="B28" s="29" t="s">
        <v>613</v>
      </c>
      <c r="C28" s="74">
        <v>13.4</v>
      </c>
      <c r="D28" s="72">
        <v>12.8</v>
      </c>
      <c r="E28" s="73">
        <v>12.2</v>
      </c>
      <c r="F28" s="74">
        <v>13.4</v>
      </c>
      <c r="G28" s="72">
        <v>11.8</v>
      </c>
      <c r="H28" s="73">
        <v>11.4</v>
      </c>
      <c r="I28" s="72">
        <v>11.9</v>
      </c>
      <c r="J28" s="72">
        <v>11.2</v>
      </c>
      <c r="K28" s="73">
        <v>11</v>
      </c>
    </row>
    <row r="29" spans="1:11" ht="12.75" customHeight="1">
      <c r="A29" s="48"/>
      <c r="B29" s="75" t="s">
        <v>614</v>
      </c>
      <c r="C29" s="78">
        <v>9.7</v>
      </c>
      <c r="D29" s="76">
        <v>8.5</v>
      </c>
      <c r="E29" s="77">
        <v>6.6</v>
      </c>
      <c r="F29" s="78">
        <v>9.7</v>
      </c>
      <c r="G29" s="76">
        <v>7.1</v>
      </c>
      <c r="H29" s="77">
        <v>5.6</v>
      </c>
      <c r="I29" s="76">
        <v>7.6</v>
      </c>
      <c r="J29" s="76">
        <v>6.3</v>
      </c>
      <c r="K29" s="77">
        <v>5</v>
      </c>
    </row>
    <row r="30" ht="13.5" customHeight="1">
      <c r="A30" s="195" t="s">
        <v>281</v>
      </c>
    </row>
    <row r="31" spans="1:2" ht="13.5" customHeight="1">
      <c r="A31" s="199" t="s">
        <v>672</v>
      </c>
      <c r="B31" s="200"/>
    </row>
    <row r="32" spans="1:2" ht="12">
      <c r="A32" s="199" t="s">
        <v>673</v>
      </c>
      <c r="B32" s="199"/>
    </row>
    <row r="33" spans="1:2" ht="12">
      <c r="A33" s="199" t="s">
        <v>674</v>
      </c>
      <c r="B33" s="559"/>
    </row>
    <row r="35" spans="1:2" ht="12">
      <c r="A35" s="195"/>
      <c r="B35" s="195"/>
    </row>
    <row r="53" ht="12">
      <c r="L53" s="88"/>
    </row>
  </sheetData>
  <mergeCells count="18">
    <mergeCell ref="A5:B5"/>
    <mergeCell ref="C3:E3"/>
    <mergeCell ref="F3:H3"/>
    <mergeCell ref="A26:B26"/>
    <mergeCell ref="A8:B8"/>
    <mergeCell ref="A6:B6"/>
    <mergeCell ref="A7:B7"/>
    <mergeCell ref="A13:B13"/>
    <mergeCell ref="B1:E1"/>
    <mergeCell ref="S9:T9"/>
    <mergeCell ref="S21:T21"/>
    <mergeCell ref="S20:T20"/>
    <mergeCell ref="S16:T16"/>
    <mergeCell ref="S13:T13"/>
    <mergeCell ref="A17:B17"/>
    <mergeCell ref="A21:B21"/>
    <mergeCell ref="A3:B4"/>
    <mergeCell ref="I3:K3"/>
  </mergeCells>
  <printOptions/>
  <pageMargins left="0.75" right="0.78" top="0.78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workbookViewId="0" topLeftCell="A1">
      <selection activeCell="A1" sqref="A1:H1"/>
    </sheetView>
  </sheetViews>
  <sheetFormatPr defaultColWidth="9.00390625" defaultRowHeight="13.5"/>
  <cols>
    <col min="1" max="8" width="10.875" style="39" customWidth="1"/>
    <col min="9" max="16384" width="9.00390625" style="39" customWidth="1"/>
  </cols>
  <sheetData>
    <row r="1" spans="1:8" s="30" customFormat="1" ht="21" customHeight="1">
      <c r="A1" s="643" t="s">
        <v>580</v>
      </c>
      <c r="B1" s="643"/>
      <c r="C1" s="643"/>
      <c r="D1" s="643"/>
      <c r="E1" s="643"/>
      <c r="F1" s="643"/>
      <c r="G1" s="643"/>
      <c r="H1" s="643"/>
    </row>
    <row r="2" spans="1:8" s="32" customFormat="1" ht="21" customHeight="1">
      <c r="A2" s="195" t="s">
        <v>433</v>
      </c>
      <c r="H2" s="194" t="s">
        <v>282</v>
      </c>
    </row>
    <row r="3" spans="1:8" ht="42" customHeight="1">
      <c r="A3" s="37" t="s">
        <v>18</v>
      </c>
      <c r="B3" s="38" t="s">
        <v>19</v>
      </c>
      <c r="C3" s="38" t="s">
        <v>21</v>
      </c>
      <c r="D3" s="38" t="s">
        <v>22</v>
      </c>
      <c r="E3" s="38" t="s">
        <v>20</v>
      </c>
      <c r="F3" s="38" t="s">
        <v>23</v>
      </c>
      <c r="G3" s="38" t="s">
        <v>24</v>
      </c>
      <c r="H3" s="36" t="s">
        <v>536</v>
      </c>
    </row>
    <row r="4" spans="1:9" ht="21" customHeight="1">
      <c r="A4" s="79" t="s">
        <v>227</v>
      </c>
      <c r="B4" s="80">
        <v>92924</v>
      </c>
      <c r="C4" s="80">
        <v>25366</v>
      </c>
      <c r="D4" s="72">
        <f>C4/B4%</f>
        <v>27.297576514140587</v>
      </c>
      <c r="E4" s="81">
        <v>489.94</v>
      </c>
      <c r="F4" s="72">
        <v>3.7</v>
      </c>
      <c r="G4" s="72">
        <f>E4/C4%</f>
        <v>1.9314830875975715</v>
      </c>
      <c r="H4" s="73">
        <f>C4/F4</f>
        <v>6855.675675675675</v>
      </c>
      <c r="I4" s="574"/>
    </row>
    <row r="5" spans="1:9" ht="21" customHeight="1">
      <c r="A5" s="79">
        <v>55</v>
      </c>
      <c r="B5" s="80">
        <v>95999</v>
      </c>
      <c r="C5" s="80">
        <v>29320</v>
      </c>
      <c r="D5" s="72">
        <f aca="true" t="shared" si="0" ref="D5:D10">C5/B5%</f>
        <v>30.541984812341795</v>
      </c>
      <c r="E5" s="81">
        <v>489.94</v>
      </c>
      <c r="F5" s="72">
        <v>5.7</v>
      </c>
      <c r="G5" s="72">
        <f aca="true" t="shared" si="1" ref="G5:G10">E5/C5%</f>
        <v>1.6710095497953616</v>
      </c>
      <c r="H5" s="73">
        <f aca="true" t="shared" si="2" ref="H5:H10">C5/F5</f>
        <v>5143.859649122807</v>
      </c>
      <c r="I5" s="574"/>
    </row>
    <row r="6" spans="1:9" ht="21" customHeight="1">
      <c r="A6" s="79">
        <v>60</v>
      </c>
      <c r="B6" s="80">
        <v>98820</v>
      </c>
      <c r="C6" s="80">
        <v>29151</v>
      </c>
      <c r="D6" s="72">
        <f t="shared" si="0"/>
        <v>29.499089253187613</v>
      </c>
      <c r="E6" s="81">
        <v>490.09</v>
      </c>
      <c r="F6" s="72">
        <v>5.8</v>
      </c>
      <c r="G6" s="72">
        <f t="shared" si="1"/>
        <v>1.6812116222428046</v>
      </c>
      <c r="H6" s="73">
        <f t="shared" si="2"/>
        <v>5026.0344827586205</v>
      </c>
      <c r="I6" s="574"/>
    </row>
    <row r="7" spans="1:9" ht="21" customHeight="1">
      <c r="A7" s="79" t="s">
        <v>226</v>
      </c>
      <c r="B7" s="80">
        <v>101099</v>
      </c>
      <c r="C7" s="80">
        <v>31892</v>
      </c>
      <c r="D7" s="72">
        <f t="shared" si="0"/>
        <v>31.54531696653775</v>
      </c>
      <c r="E7" s="81">
        <v>490.5</v>
      </c>
      <c r="F7" s="72">
        <v>6.7</v>
      </c>
      <c r="G7" s="72">
        <f t="shared" si="1"/>
        <v>1.538003261005895</v>
      </c>
      <c r="H7" s="73">
        <f t="shared" si="2"/>
        <v>4760</v>
      </c>
      <c r="I7" s="574"/>
    </row>
    <row r="8" spans="1:9" ht="21" customHeight="1">
      <c r="A8" s="79">
        <v>7</v>
      </c>
      <c r="B8" s="80">
        <v>104019</v>
      </c>
      <c r="C8" s="80">
        <v>34804</v>
      </c>
      <c r="D8" s="72">
        <f t="shared" si="0"/>
        <v>33.459271863794115</v>
      </c>
      <c r="E8" s="81">
        <v>490.62</v>
      </c>
      <c r="F8" s="72">
        <v>7.1</v>
      </c>
      <c r="G8" s="72">
        <f t="shared" si="1"/>
        <v>1.4096655556832547</v>
      </c>
      <c r="H8" s="73">
        <f t="shared" si="2"/>
        <v>4901.971830985915</v>
      </c>
      <c r="I8" s="574"/>
    </row>
    <row r="9" spans="1:23" ht="21" customHeight="1">
      <c r="A9" s="79">
        <v>12</v>
      </c>
      <c r="B9" s="80">
        <v>104764</v>
      </c>
      <c r="C9" s="80">
        <v>38531</v>
      </c>
      <c r="D9" s="72">
        <f t="shared" si="0"/>
        <v>36.77885533198427</v>
      </c>
      <c r="E9" s="81">
        <v>490.62</v>
      </c>
      <c r="F9" s="81">
        <v>7.75</v>
      </c>
      <c r="G9" s="72">
        <f t="shared" si="1"/>
        <v>1.273312397809556</v>
      </c>
      <c r="H9" s="73">
        <f t="shared" si="2"/>
        <v>4971.741935483871</v>
      </c>
      <c r="I9" s="574"/>
      <c r="V9" s="669"/>
      <c r="W9" s="670"/>
    </row>
    <row r="10" spans="1:9" ht="21" customHeight="1">
      <c r="A10" s="82">
        <v>17</v>
      </c>
      <c r="B10" s="83">
        <v>104148</v>
      </c>
      <c r="C10" s="83">
        <v>39451</v>
      </c>
      <c r="D10" s="76">
        <f t="shared" si="0"/>
        <v>37.879748050850715</v>
      </c>
      <c r="E10" s="84">
        <v>490.62</v>
      </c>
      <c r="F10" s="84">
        <v>7.9</v>
      </c>
      <c r="G10" s="76">
        <f t="shared" si="1"/>
        <v>1.2436186661935058</v>
      </c>
      <c r="H10" s="77">
        <f t="shared" si="2"/>
        <v>4993.79746835443</v>
      </c>
      <c r="I10" s="574"/>
    </row>
    <row r="11" s="32" customFormat="1" ht="21" customHeight="1">
      <c r="A11" s="195" t="s">
        <v>281</v>
      </c>
    </row>
    <row r="14" spans="22:23" ht="12">
      <c r="V14" s="669"/>
      <c r="W14" s="670"/>
    </row>
    <row r="18" spans="22:23" ht="12">
      <c r="V18" s="669"/>
      <c r="W18" s="670"/>
    </row>
    <row r="19" spans="22:28" ht="12">
      <c r="V19" s="670"/>
      <c r="W19" s="670"/>
      <c r="X19" s="88"/>
      <c r="Y19" s="88"/>
      <c r="Z19" s="88"/>
      <c r="AA19" s="88"/>
      <c r="AB19" s="88"/>
    </row>
    <row r="20" spans="22:28" ht="12">
      <c r="V20" s="88"/>
      <c r="W20" s="88"/>
      <c r="X20" s="88"/>
      <c r="Y20" s="88"/>
      <c r="Z20" s="88"/>
      <c r="AA20" s="88"/>
      <c r="AB20" s="88"/>
    </row>
    <row r="50" ht="12">
      <c r="O50" s="178"/>
    </row>
  </sheetData>
  <mergeCells count="5">
    <mergeCell ref="A1:H1"/>
    <mergeCell ref="V19:W19"/>
    <mergeCell ref="V18:W18"/>
    <mergeCell ref="V14:W14"/>
    <mergeCell ref="V9:W9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4"/>
  <sheetViews>
    <sheetView workbookViewId="0" topLeftCell="A1">
      <selection activeCell="C40" sqref="C40"/>
    </sheetView>
  </sheetViews>
  <sheetFormatPr defaultColWidth="9.00390625" defaultRowHeight="13.5"/>
  <cols>
    <col min="1" max="1" width="9.125" style="39" customWidth="1"/>
    <col min="2" max="2" width="8.375" style="39" customWidth="1"/>
    <col min="3" max="8" width="12.375" style="39" customWidth="1"/>
    <col min="9" max="9" width="17.75390625" style="39" customWidth="1"/>
    <col min="10" max="18" width="9.00390625" style="39" customWidth="1"/>
    <col min="19" max="19" width="0.2421875" style="39" customWidth="1"/>
    <col min="20" max="16384" width="9.00390625" style="39" customWidth="1"/>
  </cols>
  <sheetData>
    <row r="1" spans="2:8" s="30" customFormat="1" ht="21" customHeight="1">
      <c r="B1" s="643" t="s">
        <v>579</v>
      </c>
      <c r="C1" s="643"/>
      <c r="D1" s="643"/>
      <c r="E1" s="643"/>
      <c r="F1" s="643"/>
      <c r="G1" s="643"/>
      <c r="H1" s="643"/>
    </row>
    <row r="2" spans="1:8" s="32" customFormat="1" ht="21" customHeight="1">
      <c r="A2" s="32" t="s">
        <v>689</v>
      </c>
      <c r="H2" s="194" t="s">
        <v>282</v>
      </c>
    </row>
    <row r="3" spans="1:8" ht="21" customHeight="1">
      <c r="A3" s="615" t="s">
        <v>663</v>
      </c>
      <c r="B3" s="616"/>
      <c r="C3" s="614" t="s">
        <v>25</v>
      </c>
      <c r="D3" s="614" t="s">
        <v>222</v>
      </c>
      <c r="E3" s="677" t="s">
        <v>26</v>
      </c>
      <c r="F3" s="677"/>
      <c r="G3" s="677"/>
      <c r="H3" s="678" t="s">
        <v>27</v>
      </c>
    </row>
    <row r="4" spans="1:8" ht="21" customHeight="1">
      <c r="A4" s="617"/>
      <c r="B4" s="618"/>
      <c r="C4" s="677"/>
      <c r="D4" s="677"/>
      <c r="E4" s="35" t="s">
        <v>28</v>
      </c>
      <c r="F4" s="35" t="s">
        <v>29</v>
      </c>
      <c r="G4" s="35" t="s">
        <v>30</v>
      </c>
      <c r="H4" s="679"/>
    </row>
    <row r="5" spans="1:8" ht="21" customHeight="1">
      <c r="A5" s="621" t="s">
        <v>226</v>
      </c>
      <c r="B5" s="591" t="s">
        <v>457</v>
      </c>
      <c r="C5" s="575">
        <v>90191</v>
      </c>
      <c r="D5" s="575">
        <v>90038</v>
      </c>
      <c r="E5" s="575">
        <f>C5-D5</f>
        <v>153</v>
      </c>
      <c r="F5" s="575">
        <v>11435</v>
      </c>
      <c r="G5" s="575">
        <v>11282</v>
      </c>
      <c r="H5" s="576">
        <f>C5/D5%</f>
        <v>100.1699282525156</v>
      </c>
    </row>
    <row r="6" spans="1:8" ht="21" customHeight="1">
      <c r="A6" s="623"/>
      <c r="B6" s="592" t="s">
        <v>343</v>
      </c>
      <c r="C6" s="577">
        <v>9974</v>
      </c>
      <c r="D6" s="577">
        <v>11052</v>
      </c>
      <c r="E6" s="577">
        <f aca="true" t="shared" si="0" ref="E6:E12">C6-D6</f>
        <v>-1078</v>
      </c>
      <c r="F6" s="577">
        <v>1162</v>
      </c>
      <c r="G6" s="577">
        <v>2240</v>
      </c>
      <c r="H6" s="578">
        <f aca="true" t="shared" si="1" ref="H6:H12">C6/D6%</f>
        <v>90.2461093014839</v>
      </c>
    </row>
    <row r="7" spans="1:23" ht="21" customHeight="1">
      <c r="A7" s="686">
        <v>7</v>
      </c>
      <c r="B7" s="593" t="s">
        <v>457</v>
      </c>
      <c r="C7" s="85">
        <v>92152</v>
      </c>
      <c r="D7" s="85">
        <v>93053</v>
      </c>
      <c r="E7" s="575">
        <f t="shared" si="0"/>
        <v>-901</v>
      </c>
      <c r="F7" s="85">
        <v>13013</v>
      </c>
      <c r="G7" s="85">
        <v>13914</v>
      </c>
      <c r="H7" s="576">
        <f t="shared" si="1"/>
        <v>99.03173460286074</v>
      </c>
      <c r="V7" s="669"/>
      <c r="W7" s="670"/>
    </row>
    <row r="8" spans="1:23" ht="21" customHeight="1">
      <c r="A8" s="686"/>
      <c r="B8" s="593" t="s">
        <v>343</v>
      </c>
      <c r="C8" s="85">
        <v>9895</v>
      </c>
      <c r="D8" s="85">
        <v>10966</v>
      </c>
      <c r="E8" s="577">
        <f t="shared" si="0"/>
        <v>-1071</v>
      </c>
      <c r="F8" s="577">
        <v>1354</v>
      </c>
      <c r="G8" s="577">
        <v>2425</v>
      </c>
      <c r="H8" s="578">
        <f t="shared" si="1"/>
        <v>90.23344884187489</v>
      </c>
      <c r="V8" s="283"/>
      <c r="W8" s="284"/>
    </row>
    <row r="9" spans="1:23" ht="21" customHeight="1">
      <c r="A9" s="621">
        <v>12</v>
      </c>
      <c r="B9" s="594" t="s">
        <v>457</v>
      </c>
      <c r="C9" s="575">
        <v>92741</v>
      </c>
      <c r="D9" s="575">
        <v>94055</v>
      </c>
      <c r="E9" s="575">
        <f t="shared" si="0"/>
        <v>-1314</v>
      </c>
      <c r="F9" s="575">
        <v>13893</v>
      </c>
      <c r="G9" s="575">
        <v>15207</v>
      </c>
      <c r="H9" s="576">
        <f t="shared" si="1"/>
        <v>98.60294508532242</v>
      </c>
      <c r="V9" s="283"/>
      <c r="W9" s="284"/>
    </row>
    <row r="10" spans="1:23" ht="21" customHeight="1">
      <c r="A10" s="623"/>
      <c r="B10" s="592" t="s">
        <v>343</v>
      </c>
      <c r="C10" s="577">
        <v>9747</v>
      </c>
      <c r="D10" s="577">
        <v>10635</v>
      </c>
      <c r="E10" s="577">
        <f t="shared" si="0"/>
        <v>-888</v>
      </c>
      <c r="F10" s="577">
        <v>1686</v>
      </c>
      <c r="G10" s="577">
        <v>2574</v>
      </c>
      <c r="H10" s="578">
        <f t="shared" si="1"/>
        <v>91.65021156558534</v>
      </c>
      <c r="V10" s="283"/>
      <c r="W10" s="284"/>
    </row>
    <row r="11" spans="1:23" ht="21" customHeight="1">
      <c r="A11" s="621">
        <v>17</v>
      </c>
      <c r="B11" s="594" t="s">
        <v>457</v>
      </c>
      <c r="C11" s="85">
        <v>92361</v>
      </c>
      <c r="D11" s="85">
        <v>93986</v>
      </c>
      <c r="E11" s="575">
        <f t="shared" si="0"/>
        <v>-1625</v>
      </c>
      <c r="F11" s="85">
        <v>14356</v>
      </c>
      <c r="G11" s="85">
        <v>15981</v>
      </c>
      <c r="H11" s="576">
        <f t="shared" si="1"/>
        <v>98.27101908794927</v>
      </c>
      <c r="V11" s="283"/>
      <c r="W11" s="284"/>
    </row>
    <row r="12" spans="1:8" ht="21" customHeight="1">
      <c r="A12" s="622"/>
      <c r="B12" s="595" t="s">
        <v>343</v>
      </c>
      <c r="C12" s="86">
        <v>9350</v>
      </c>
      <c r="D12" s="86">
        <v>10134</v>
      </c>
      <c r="E12" s="86">
        <f t="shared" si="0"/>
        <v>-784</v>
      </c>
      <c r="F12" s="86">
        <v>1869</v>
      </c>
      <c r="G12" s="86">
        <v>2653</v>
      </c>
      <c r="H12" s="87">
        <f t="shared" si="1"/>
        <v>92.2636668640221</v>
      </c>
    </row>
    <row r="13" spans="1:3" ht="21" customHeight="1">
      <c r="A13" s="619" t="s">
        <v>281</v>
      </c>
      <c r="B13" s="619"/>
      <c r="C13" s="619"/>
    </row>
    <row r="14" spans="1:7" ht="13.5" customHeight="1">
      <c r="A14" s="620"/>
      <c r="B14" s="620"/>
      <c r="C14" s="620"/>
      <c r="D14" s="620"/>
      <c r="E14" s="620"/>
      <c r="F14" s="620"/>
      <c r="G14" s="620"/>
    </row>
    <row r="15" spans="22:23" ht="12">
      <c r="V15" s="669"/>
      <c r="W15" s="670"/>
    </row>
    <row r="18" spans="22:23" ht="12">
      <c r="V18" s="669"/>
      <c r="W18" s="670"/>
    </row>
    <row r="22" spans="22:23" ht="12">
      <c r="V22" s="669"/>
      <c r="W22" s="670"/>
    </row>
    <row r="23" spans="22:28" ht="12">
      <c r="V23" s="670"/>
      <c r="W23" s="670"/>
      <c r="X23" s="88"/>
      <c r="Y23" s="88"/>
      <c r="Z23" s="88"/>
      <c r="AA23" s="88"/>
      <c r="AB23" s="88"/>
    </row>
    <row r="24" spans="22:28" ht="12">
      <c r="V24" s="88"/>
      <c r="W24" s="88"/>
      <c r="X24" s="88"/>
      <c r="Y24" s="88"/>
      <c r="Z24" s="88"/>
      <c r="AA24" s="88"/>
      <c r="AB24" s="88"/>
    </row>
    <row r="54" ht="12">
      <c r="O54" s="178"/>
    </row>
  </sheetData>
  <mergeCells count="17">
    <mergeCell ref="A13:C13"/>
    <mergeCell ref="A14:G14"/>
    <mergeCell ref="A11:A12"/>
    <mergeCell ref="A5:A6"/>
    <mergeCell ref="A7:A8"/>
    <mergeCell ref="A9:A10"/>
    <mergeCell ref="H3:H4"/>
    <mergeCell ref="B1:H1"/>
    <mergeCell ref="E3:G3"/>
    <mergeCell ref="C3:C4"/>
    <mergeCell ref="D3:D4"/>
    <mergeCell ref="A3:B4"/>
    <mergeCell ref="V7:W7"/>
    <mergeCell ref="V23:W23"/>
    <mergeCell ref="V22:W22"/>
    <mergeCell ref="V18:W18"/>
    <mergeCell ref="V15:W15"/>
  </mergeCells>
  <printOptions/>
  <pageMargins left="0.75" right="0.75" top="0.78" bottom="1" header="0.512" footer="0.512"/>
  <pageSetup horizontalDpi="600" verticalDpi="600" orientation="portrait" paperSize="9" scale="95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25390625" style="39" customWidth="1"/>
    <col min="2" max="2" width="21.875" style="39" customWidth="1"/>
    <col min="3" max="13" width="7.75390625" style="39" customWidth="1"/>
    <col min="14" max="16" width="6.625" style="39" customWidth="1"/>
    <col min="17" max="17" width="8.625" style="39" customWidth="1"/>
    <col min="18" max="18" width="7.50390625" style="39" customWidth="1"/>
    <col min="19" max="25" width="6.625" style="39" customWidth="1"/>
    <col min="26" max="26" width="7.25390625" style="39" customWidth="1"/>
    <col min="27" max="27" width="7.875" style="39" customWidth="1"/>
    <col min="28" max="29" width="6.625" style="39" customWidth="1"/>
    <col min="30" max="16384" width="9.00390625" style="39" customWidth="1"/>
  </cols>
  <sheetData>
    <row r="1" spans="2:26" s="88" customFormat="1" ht="44.25" customHeight="1">
      <c r="B1" s="189"/>
      <c r="C1" s="189"/>
      <c r="D1" s="189"/>
      <c r="E1" s="189"/>
      <c r="F1" s="697" t="s">
        <v>581</v>
      </c>
      <c r="G1" s="697"/>
      <c r="H1" s="697"/>
      <c r="I1" s="697"/>
      <c r="J1" s="697"/>
      <c r="K1" s="697"/>
      <c r="L1" s="697"/>
      <c r="M1" s="697"/>
      <c r="N1" s="30" t="s">
        <v>615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9" ht="20.25" customHeight="1">
      <c r="A2" s="698" t="s">
        <v>690</v>
      </c>
      <c r="B2" s="698"/>
      <c r="C2" s="610"/>
      <c r="D2" s="610"/>
      <c r="E2" s="610"/>
      <c r="F2" s="611"/>
      <c r="G2" s="611"/>
      <c r="H2" s="611"/>
      <c r="I2" s="611"/>
      <c r="J2" s="611"/>
      <c r="K2" s="611"/>
      <c r="L2" s="611"/>
      <c r="M2" s="611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87" t="s">
        <v>577</v>
      </c>
      <c r="AB2" s="687"/>
      <c r="AC2" s="687"/>
    </row>
    <row r="3" spans="1:29" s="89" customFormat="1" ht="30" customHeight="1">
      <c r="A3" s="676" t="s">
        <v>228</v>
      </c>
      <c r="B3" s="677"/>
      <c r="C3" s="677" t="s">
        <v>208</v>
      </c>
      <c r="D3" s="677"/>
      <c r="E3" s="677"/>
      <c r="F3" s="677"/>
      <c r="G3" s="677"/>
      <c r="H3" s="677"/>
      <c r="I3" s="677"/>
      <c r="J3" s="677"/>
      <c r="K3" s="677"/>
      <c r="L3" s="677" t="s">
        <v>209</v>
      </c>
      <c r="M3" s="677"/>
      <c r="N3" s="677"/>
      <c r="O3" s="677"/>
      <c r="P3" s="677"/>
      <c r="Q3" s="677"/>
      <c r="R3" s="677"/>
      <c r="S3" s="677"/>
      <c r="T3" s="677"/>
      <c r="U3" s="677" t="s">
        <v>210</v>
      </c>
      <c r="V3" s="677"/>
      <c r="W3" s="677"/>
      <c r="X3" s="677"/>
      <c r="Y3" s="677"/>
      <c r="Z3" s="677"/>
      <c r="AA3" s="677"/>
      <c r="AB3" s="677"/>
      <c r="AC3" s="679"/>
    </row>
    <row r="4" spans="1:29" s="89" customFormat="1" ht="30" customHeight="1">
      <c r="A4" s="676"/>
      <c r="B4" s="677"/>
      <c r="C4" s="688" t="s">
        <v>208</v>
      </c>
      <c r="D4" s="689" t="s">
        <v>229</v>
      </c>
      <c r="E4" s="689"/>
      <c r="F4" s="689"/>
      <c r="G4" s="689" t="s">
        <v>230</v>
      </c>
      <c r="H4" s="690" t="s">
        <v>430</v>
      </c>
      <c r="I4" s="692" t="s">
        <v>538</v>
      </c>
      <c r="J4" s="694" t="s">
        <v>231</v>
      </c>
      <c r="K4" s="694" t="s">
        <v>232</v>
      </c>
      <c r="L4" s="688" t="s">
        <v>208</v>
      </c>
      <c r="M4" s="689" t="s">
        <v>229</v>
      </c>
      <c r="N4" s="689"/>
      <c r="O4" s="689"/>
      <c r="P4" s="689" t="s">
        <v>230</v>
      </c>
      <c r="Q4" s="690" t="s">
        <v>430</v>
      </c>
      <c r="R4" s="692" t="s">
        <v>538</v>
      </c>
      <c r="S4" s="694" t="s">
        <v>231</v>
      </c>
      <c r="T4" s="694" t="s">
        <v>232</v>
      </c>
      <c r="U4" s="688" t="s">
        <v>208</v>
      </c>
      <c r="V4" s="689" t="s">
        <v>229</v>
      </c>
      <c r="W4" s="689"/>
      <c r="X4" s="689"/>
      <c r="Y4" s="689" t="s">
        <v>230</v>
      </c>
      <c r="Z4" s="690" t="s">
        <v>430</v>
      </c>
      <c r="AA4" s="692" t="s">
        <v>538</v>
      </c>
      <c r="AB4" s="694" t="s">
        <v>231</v>
      </c>
      <c r="AC4" s="695" t="s">
        <v>232</v>
      </c>
    </row>
    <row r="5" spans="1:29" s="89" customFormat="1" ht="30" customHeight="1">
      <c r="A5" s="676"/>
      <c r="B5" s="677"/>
      <c r="C5" s="688"/>
      <c r="D5" s="485" t="s">
        <v>208</v>
      </c>
      <c r="E5" s="485" t="s">
        <v>233</v>
      </c>
      <c r="F5" s="485" t="s">
        <v>234</v>
      </c>
      <c r="G5" s="689"/>
      <c r="H5" s="691"/>
      <c r="I5" s="693"/>
      <c r="J5" s="689"/>
      <c r="K5" s="689"/>
      <c r="L5" s="688"/>
      <c r="M5" s="486" t="s">
        <v>208</v>
      </c>
      <c r="N5" s="487" t="s">
        <v>233</v>
      </c>
      <c r="O5" s="487" t="s">
        <v>234</v>
      </c>
      <c r="P5" s="689"/>
      <c r="Q5" s="691"/>
      <c r="R5" s="693"/>
      <c r="S5" s="689"/>
      <c r="T5" s="689"/>
      <c r="U5" s="688"/>
      <c r="V5" s="485" t="s">
        <v>208</v>
      </c>
      <c r="W5" s="485" t="s">
        <v>233</v>
      </c>
      <c r="X5" s="485" t="s">
        <v>234</v>
      </c>
      <c r="Y5" s="689"/>
      <c r="Z5" s="691"/>
      <c r="AA5" s="693"/>
      <c r="AB5" s="689"/>
      <c r="AC5" s="696"/>
    </row>
    <row r="6" spans="1:29" s="40" customFormat="1" ht="30" customHeight="1">
      <c r="A6" s="90"/>
      <c r="B6" s="488" t="s">
        <v>208</v>
      </c>
      <c r="C6" s="489">
        <f>SUM(C7:C25)</f>
        <v>52836</v>
      </c>
      <c r="D6" s="489">
        <f>SUM(D7:D25)</f>
        <v>38783</v>
      </c>
      <c r="E6" s="489">
        <f aca="true" t="shared" si="0" ref="E6:AC6">SUM(E7:E25)</f>
        <v>33575</v>
      </c>
      <c r="F6" s="489">
        <f t="shared" si="0"/>
        <v>5208</v>
      </c>
      <c r="G6" s="489">
        <f t="shared" si="0"/>
        <v>3731</v>
      </c>
      <c r="H6" s="489">
        <f t="shared" si="0"/>
        <v>1460</v>
      </c>
      <c r="I6" s="489">
        <f t="shared" si="0"/>
        <v>4823</v>
      </c>
      <c r="J6" s="489">
        <f t="shared" si="0"/>
        <v>3865</v>
      </c>
      <c r="K6" s="489">
        <f t="shared" si="0"/>
        <v>168</v>
      </c>
      <c r="L6" s="489">
        <f t="shared" si="0"/>
        <v>30691</v>
      </c>
      <c r="M6" s="625">
        <f t="shared" si="0"/>
        <v>21822</v>
      </c>
      <c r="N6" s="624">
        <f t="shared" si="0"/>
        <v>20122</v>
      </c>
      <c r="O6" s="489">
        <f t="shared" si="0"/>
        <v>1700</v>
      </c>
      <c r="P6" s="489">
        <f t="shared" si="0"/>
        <v>2633</v>
      </c>
      <c r="Q6" s="489">
        <f t="shared" si="0"/>
        <v>1302</v>
      </c>
      <c r="R6" s="489">
        <f t="shared" si="0"/>
        <v>4043</v>
      </c>
      <c r="S6" s="489">
        <f t="shared" si="0"/>
        <v>879</v>
      </c>
      <c r="T6" s="489">
        <f t="shared" si="0"/>
        <v>7</v>
      </c>
      <c r="U6" s="489">
        <f t="shared" si="0"/>
        <v>22145</v>
      </c>
      <c r="V6" s="489">
        <f t="shared" si="0"/>
        <v>16961</v>
      </c>
      <c r="W6" s="489">
        <f t="shared" si="0"/>
        <v>13453</v>
      </c>
      <c r="X6" s="489">
        <f t="shared" si="0"/>
        <v>3508</v>
      </c>
      <c r="Y6" s="489">
        <f t="shared" si="0"/>
        <v>1098</v>
      </c>
      <c r="Z6" s="489">
        <f t="shared" si="0"/>
        <v>158</v>
      </c>
      <c r="AA6" s="489">
        <f t="shared" si="0"/>
        <v>780</v>
      </c>
      <c r="AB6" s="489">
        <f t="shared" si="0"/>
        <v>2986</v>
      </c>
      <c r="AC6" s="489">
        <f t="shared" si="0"/>
        <v>161</v>
      </c>
    </row>
    <row r="7" spans="1:29" s="40" customFormat="1" ht="30" customHeight="1">
      <c r="A7" s="518" t="s">
        <v>539</v>
      </c>
      <c r="B7" s="519" t="s">
        <v>540</v>
      </c>
      <c r="C7" s="520">
        <v>4211</v>
      </c>
      <c r="D7" s="520">
        <f>SUM(E7+F7)</f>
        <v>337</v>
      </c>
      <c r="E7" s="520">
        <v>219</v>
      </c>
      <c r="F7" s="520">
        <v>118</v>
      </c>
      <c r="G7" s="521">
        <v>53</v>
      </c>
      <c r="H7" s="521">
        <v>249</v>
      </c>
      <c r="I7" s="521">
        <v>1646</v>
      </c>
      <c r="J7" s="521">
        <v>1926</v>
      </c>
      <c r="K7" s="522" t="s">
        <v>235</v>
      </c>
      <c r="L7" s="520">
        <v>2316</v>
      </c>
      <c r="M7" s="523">
        <f>N7+O7</f>
        <v>150</v>
      </c>
      <c r="N7" s="524">
        <v>123</v>
      </c>
      <c r="O7" s="520">
        <v>27</v>
      </c>
      <c r="P7" s="521">
        <v>31</v>
      </c>
      <c r="Q7" s="521">
        <v>238</v>
      </c>
      <c r="R7" s="521">
        <v>1489</v>
      </c>
      <c r="S7" s="521">
        <v>408</v>
      </c>
      <c r="T7" s="525" t="s">
        <v>235</v>
      </c>
      <c r="U7" s="520">
        <v>1895</v>
      </c>
      <c r="V7" s="520">
        <f>W7+X7</f>
        <v>187</v>
      </c>
      <c r="W7" s="520">
        <v>96</v>
      </c>
      <c r="X7" s="520">
        <v>91</v>
      </c>
      <c r="Y7" s="521">
        <v>22</v>
      </c>
      <c r="Z7" s="526">
        <v>11</v>
      </c>
      <c r="AA7" s="526">
        <v>157</v>
      </c>
      <c r="AB7" s="521">
        <v>1518</v>
      </c>
      <c r="AC7" s="527" t="s">
        <v>235</v>
      </c>
    </row>
    <row r="8" spans="1:29" s="40" customFormat="1" ht="30" customHeight="1">
      <c r="A8" s="518" t="s">
        <v>541</v>
      </c>
      <c r="B8" s="519" t="s">
        <v>542</v>
      </c>
      <c r="C8" s="520">
        <v>81</v>
      </c>
      <c r="D8" s="520">
        <f aca="true" t="shared" si="1" ref="D8:D25">SUM(E8+F8)</f>
        <v>33</v>
      </c>
      <c r="E8" s="520">
        <v>24</v>
      </c>
      <c r="F8" s="520">
        <v>9</v>
      </c>
      <c r="G8" s="521">
        <v>5</v>
      </c>
      <c r="H8" s="521">
        <v>10</v>
      </c>
      <c r="I8" s="521">
        <v>22</v>
      </c>
      <c r="J8" s="521">
        <v>11</v>
      </c>
      <c r="K8" s="522" t="s">
        <v>235</v>
      </c>
      <c r="L8" s="520">
        <v>68</v>
      </c>
      <c r="M8" s="523">
        <f aca="true" t="shared" si="2" ref="M8:M25">N8+O8</f>
        <v>29</v>
      </c>
      <c r="N8" s="524">
        <v>21</v>
      </c>
      <c r="O8" s="520">
        <v>8</v>
      </c>
      <c r="P8" s="521">
        <v>4</v>
      </c>
      <c r="Q8" s="521">
        <v>10</v>
      </c>
      <c r="R8" s="521">
        <v>22</v>
      </c>
      <c r="S8" s="521">
        <v>3</v>
      </c>
      <c r="T8" s="525" t="s">
        <v>235</v>
      </c>
      <c r="U8" s="520">
        <v>13</v>
      </c>
      <c r="V8" s="520">
        <f aca="true" t="shared" si="3" ref="V8:V25">W8+X8</f>
        <v>4</v>
      </c>
      <c r="W8" s="520">
        <v>3</v>
      </c>
      <c r="X8" s="520">
        <v>1</v>
      </c>
      <c r="Y8" s="528">
        <v>1</v>
      </c>
      <c r="Z8" s="522" t="s">
        <v>235</v>
      </c>
      <c r="AA8" s="522" t="s">
        <v>235</v>
      </c>
      <c r="AB8" s="521">
        <v>8</v>
      </c>
      <c r="AC8" s="527" t="s">
        <v>235</v>
      </c>
    </row>
    <row r="9" spans="1:29" s="40" customFormat="1" ht="30" customHeight="1">
      <c r="A9" s="518" t="s">
        <v>543</v>
      </c>
      <c r="B9" s="519" t="s">
        <v>544</v>
      </c>
      <c r="C9" s="520">
        <v>10</v>
      </c>
      <c r="D9" s="520">
        <v>1</v>
      </c>
      <c r="E9" s="520">
        <v>1</v>
      </c>
      <c r="F9" s="529" t="s">
        <v>235</v>
      </c>
      <c r="G9" s="521">
        <v>6</v>
      </c>
      <c r="H9" s="528" t="s">
        <v>235</v>
      </c>
      <c r="I9" s="521">
        <v>2</v>
      </c>
      <c r="J9" s="521">
        <v>1</v>
      </c>
      <c r="K9" s="522" t="s">
        <v>235</v>
      </c>
      <c r="L9" s="520">
        <v>6</v>
      </c>
      <c r="M9" s="523">
        <v>1</v>
      </c>
      <c r="N9" s="524">
        <v>1</v>
      </c>
      <c r="O9" s="529" t="s">
        <v>235</v>
      </c>
      <c r="P9" s="521">
        <v>4</v>
      </c>
      <c r="Q9" s="528" t="s">
        <v>235</v>
      </c>
      <c r="R9" s="521">
        <v>1</v>
      </c>
      <c r="S9" s="528" t="s">
        <v>235</v>
      </c>
      <c r="T9" s="525" t="s">
        <v>235</v>
      </c>
      <c r="U9" s="520">
        <v>4</v>
      </c>
      <c r="V9" s="529" t="s">
        <v>235</v>
      </c>
      <c r="W9" s="529" t="s">
        <v>235</v>
      </c>
      <c r="X9" s="529" t="s">
        <v>235</v>
      </c>
      <c r="Y9" s="521">
        <v>2</v>
      </c>
      <c r="Z9" s="522" t="s">
        <v>235</v>
      </c>
      <c r="AA9" s="526">
        <v>1</v>
      </c>
      <c r="AB9" s="521">
        <v>1</v>
      </c>
      <c r="AC9" s="527" t="s">
        <v>235</v>
      </c>
    </row>
    <row r="10" spans="1:29" s="40" customFormat="1" ht="30" customHeight="1">
      <c r="A10" s="518" t="s">
        <v>545</v>
      </c>
      <c r="B10" s="519" t="s">
        <v>546</v>
      </c>
      <c r="C10" s="520">
        <v>143</v>
      </c>
      <c r="D10" s="520">
        <f t="shared" si="1"/>
        <v>123</v>
      </c>
      <c r="E10" s="520">
        <v>115</v>
      </c>
      <c r="F10" s="520">
        <v>8</v>
      </c>
      <c r="G10" s="521">
        <v>15</v>
      </c>
      <c r="H10" s="521">
        <v>1</v>
      </c>
      <c r="I10" s="521">
        <v>4</v>
      </c>
      <c r="J10" s="528" t="s">
        <v>235</v>
      </c>
      <c r="K10" s="522" t="s">
        <v>235</v>
      </c>
      <c r="L10" s="520">
        <v>115</v>
      </c>
      <c r="M10" s="523">
        <f t="shared" si="2"/>
        <v>100</v>
      </c>
      <c r="N10" s="524">
        <v>94</v>
      </c>
      <c r="O10" s="520">
        <v>6</v>
      </c>
      <c r="P10" s="521">
        <v>10</v>
      </c>
      <c r="Q10" s="521">
        <v>1</v>
      </c>
      <c r="R10" s="521">
        <v>4</v>
      </c>
      <c r="S10" s="528" t="s">
        <v>235</v>
      </c>
      <c r="T10" s="525" t="s">
        <v>235</v>
      </c>
      <c r="U10" s="520">
        <v>28</v>
      </c>
      <c r="V10" s="520">
        <f t="shared" si="3"/>
        <v>23</v>
      </c>
      <c r="W10" s="520">
        <v>21</v>
      </c>
      <c r="X10" s="520">
        <v>2</v>
      </c>
      <c r="Y10" s="521">
        <v>5</v>
      </c>
      <c r="Z10" s="522" t="s">
        <v>235</v>
      </c>
      <c r="AA10" s="522" t="s">
        <v>235</v>
      </c>
      <c r="AB10" s="528" t="s">
        <v>235</v>
      </c>
      <c r="AC10" s="527" t="s">
        <v>235</v>
      </c>
    </row>
    <row r="11" spans="1:29" s="40" customFormat="1" ht="30" customHeight="1">
      <c r="A11" s="518" t="s">
        <v>547</v>
      </c>
      <c r="B11" s="519" t="s">
        <v>548</v>
      </c>
      <c r="C11" s="520">
        <v>4832</v>
      </c>
      <c r="D11" s="520">
        <f t="shared" si="1"/>
        <v>2746</v>
      </c>
      <c r="E11" s="520">
        <v>2513</v>
      </c>
      <c r="F11" s="520">
        <v>233</v>
      </c>
      <c r="G11" s="521">
        <v>769</v>
      </c>
      <c r="H11" s="521">
        <v>301</v>
      </c>
      <c r="I11" s="521">
        <v>705</v>
      </c>
      <c r="J11" s="521">
        <v>308</v>
      </c>
      <c r="K11" s="522" t="s">
        <v>235</v>
      </c>
      <c r="L11" s="520">
        <v>4080</v>
      </c>
      <c r="M11" s="523">
        <f t="shared" si="2"/>
        <v>2363</v>
      </c>
      <c r="N11" s="524">
        <v>2182</v>
      </c>
      <c r="O11" s="520">
        <v>181</v>
      </c>
      <c r="P11" s="521">
        <v>569</v>
      </c>
      <c r="Q11" s="521">
        <v>298</v>
      </c>
      <c r="R11" s="521">
        <v>704</v>
      </c>
      <c r="S11" s="521">
        <v>144</v>
      </c>
      <c r="T11" s="525" t="s">
        <v>235</v>
      </c>
      <c r="U11" s="520">
        <v>752</v>
      </c>
      <c r="V11" s="520">
        <f t="shared" si="3"/>
        <v>383</v>
      </c>
      <c r="W11" s="520">
        <v>331</v>
      </c>
      <c r="X11" s="520">
        <v>52</v>
      </c>
      <c r="Y11" s="521">
        <v>200</v>
      </c>
      <c r="Z11" s="526">
        <v>3</v>
      </c>
      <c r="AA11" s="526">
        <v>1</v>
      </c>
      <c r="AB11" s="521">
        <v>164</v>
      </c>
      <c r="AC11" s="527" t="s">
        <v>235</v>
      </c>
    </row>
    <row r="12" spans="1:29" s="40" customFormat="1" ht="30" customHeight="1">
      <c r="A12" s="518" t="s">
        <v>549</v>
      </c>
      <c r="B12" s="519" t="s">
        <v>550</v>
      </c>
      <c r="C12" s="520">
        <v>14609</v>
      </c>
      <c r="D12" s="520">
        <f t="shared" si="1"/>
        <v>12240</v>
      </c>
      <c r="E12" s="520">
        <v>11162</v>
      </c>
      <c r="F12" s="520">
        <v>1078</v>
      </c>
      <c r="G12" s="521">
        <v>1193</v>
      </c>
      <c r="H12" s="521">
        <v>180</v>
      </c>
      <c r="I12" s="521">
        <v>489</v>
      </c>
      <c r="J12" s="521">
        <v>362</v>
      </c>
      <c r="K12" s="526">
        <v>145</v>
      </c>
      <c r="L12" s="520">
        <v>9759</v>
      </c>
      <c r="M12" s="523">
        <f t="shared" si="2"/>
        <v>8185</v>
      </c>
      <c r="N12" s="524">
        <v>7711</v>
      </c>
      <c r="O12" s="520">
        <v>474</v>
      </c>
      <c r="P12" s="521">
        <v>868</v>
      </c>
      <c r="Q12" s="521">
        <v>165</v>
      </c>
      <c r="R12" s="521">
        <v>447</v>
      </c>
      <c r="S12" s="521">
        <v>88</v>
      </c>
      <c r="T12" s="530">
        <v>6</v>
      </c>
      <c r="U12" s="520">
        <v>4850</v>
      </c>
      <c r="V12" s="520">
        <f t="shared" si="3"/>
        <v>4055</v>
      </c>
      <c r="W12" s="520">
        <v>3451</v>
      </c>
      <c r="X12" s="520">
        <v>604</v>
      </c>
      <c r="Y12" s="521">
        <v>325</v>
      </c>
      <c r="Z12" s="526">
        <v>15</v>
      </c>
      <c r="AA12" s="526">
        <v>42</v>
      </c>
      <c r="AB12" s="521">
        <v>274</v>
      </c>
      <c r="AC12" s="531">
        <v>139</v>
      </c>
    </row>
    <row r="13" spans="1:29" s="40" customFormat="1" ht="30" customHeight="1">
      <c r="A13" s="518" t="s">
        <v>551</v>
      </c>
      <c r="B13" s="606" t="s">
        <v>676</v>
      </c>
      <c r="C13" s="520">
        <v>167</v>
      </c>
      <c r="D13" s="520">
        <f t="shared" si="1"/>
        <v>165</v>
      </c>
      <c r="E13" s="520">
        <v>162</v>
      </c>
      <c r="F13" s="520">
        <v>3</v>
      </c>
      <c r="G13" s="521">
        <v>2</v>
      </c>
      <c r="H13" s="528" t="s">
        <v>235</v>
      </c>
      <c r="I13" s="528" t="s">
        <v>235</v>
      </c>
      <c r="J13" s="528" t="s">
        <v>235</v>
      </c>
      <c r="K13" s="522" t="s">
        <v>235</v>
      </c>
      <c r="L13" s="520">
        <v>134</v>
      </c>
      <c r="M13" s="523">
        <f t="shared" si="2"/>
        <v>132</v>
      </c>
      <c r="N13" s="524">
        <v>131</v>
      </c>
      <c r="O13" s="520">
        <v>1</v>
      </c>
      <c r="P13" s="521">
        <v>2</v>
      </c>
      <c r="Q13" s="528" t="s">
        <v>235</v>
      </c>
      <c r="R13" s="528" t="s">
        <v>235</v>
      </c>
      <c r="S13" s="528" t="s">
        <v>235</v>
      </c>
      <c r="T13" s="525" t="s">
        <v>235</v>
      </c>
      <c r="U13" s="520">
        <v>33</v>
      </c>
      <c r="V13" s="520">
        <f t="shared" si="3"/>
        <v>33</v>
      </c>
      <c r="W13" s="520">
        <v>31</v>
      </c>
      <c r="X13" s="520">
        <v>2</v>
      </c>
      <c r="Y13" s="528" t="s">
        <v>235</v>
      </c>
      <c r="Z13" s="522" t="s">
        <v>235</v>
      </c>
      <c r="AA13" s="522" t="s">
        <v>235</v>
      </c>
      <c r="AB13" s="528" t="s">
        <v>235</v>
      </c>
      <c r="AC13" s="527" t="s">
        <v>235</v>
      </c>
    </row>
    <row r="14" spans="1:29" s="40" customFormat="1" ht="30" customHeight="1">
      <c r="A14" s="518" t="s">
        <v>552</v>
      </c>
      <c r="B14" s="519" t="s">
        <v>405</v>
      </c>
      <c r="C14" s="520">
        <v>613</v>
      </c>
      <c r="D14" s="520">
        <f t="shared" si="1"/>
        <v>566</v>
      </c>
      <c r="E14" s="520">
        <v>533</v>
      </c>
      <c r="F14" s="520">
        <v>33</v>
      </c>
      <c r="G14" s="521">
        <v>29</v>
      </c>
      <c r="H14" s="521">
        <v>2</v>
      </c>
      <c r="I14" s="521">
        <v>12</v>
      </c>
      <c r="J14" s="521">
        <v>4</v>
      </c>
      <c r="K14" s="522" t="s">
        <v>235</v>
      </c>
      <c r="L14" s="520">
        <v>448</v>
      </c>
      <c r="M14" s="523">
        <f t="shared" si="2"/>
        <v>409</v>
      </c>
      <c r="N14" s="524">
        <v>395</v>
      </c>
      <c r="O14" s="520">
        <v>14</v>
      </c>
      <c r="P14" s="521">
        <v>23</v>
      </c>
      <c r="Q14" s="521">
        <v>2</v>
      </c>
      <c r="R14" s="521">
        <v>12</v>
      </c>
      <c r="S14" s="521">
        <v>2</v>
      </c>
      <c r="T14" s="525" t="s">
        <v>235</v>
      </c>
      <c r="U14" s="520">
        <v>165</v>
      </c>
      <c r="V14" s="520">
        <f t="shared" si="3"/>
        <v>157</v>
      </c>
      <c r="W14" s="520">
        <v>138</v>
      </c>
      <c r="X14" s="520">
        <v>19</v>
      </c>
      <c r="Y14" s="521">
        <v>6</v>
      </c>
      <c r="Z14" s="522" t="s">
        <v>235</v>
      </c>
      <c r="AA14" s="522" t="s">
        <v>235</v>
      </c>
      <c r="AB14" s="521">
        <v>2</v>
      </c>
      <c r="AC14" s="527" t="s">
        <v>235</v>
      </c>
    </row>
    <row r="15" spans="1:29" s="40" customFormat="1" ht="30" customHeight="1">
      <c r="A15" s="518" t="s">
        <v>406</v>
      </c>
      <c r="B15" s="519" t="s">
        <v>407</v>
      </c>
      <c r="C15" s="520">
        <v>2766</v>
      </c>
      <c r="D15" s="520">
        <f t="shared" si="1"/>
        <v>2441</v>
      </c>
      <c r="E15" s="520">
        <v>2115</v>
      </c>
      <c r="F15" s="520">
        <v>326</v>
      </c>
      <c r="G15" s="521">
        <v>131</v>
      </c>
      <c r="H15" s="521">
        <v>26</v>
      </c>
      <c r="I15" s="521">
        <v>151</v>
      </c>
      <c r="J15" s="521">
        <v>17</v>
      </c>
      <c r="K15" s="522" t="s">
        <v>235</v>
      </c>
      <c r="L15" s="520">
        <v>2079</v>
      </c>
      <c r="M15" s="523">
        <f t="shared" si="2"/>
        <v>1803</v>
      </c>
      <c r="N15" s="524">
        <v>1643</v>
      </c>
      <c r="O15" s="520">
        <v>160</v>
      </c>
      <c r="P15" s="521">
        <v>95</v>
      </c>
      <c r="Q15" s="521">
        <v>26</v>
      </c>
      <c r="R15" s="521">
        <v>147</v>
      </c>
      <c r="S15" s="521">
        <v>8</v>
      </c>
      <c r="T15" s="525" t="s">
        <v>235</v>
      </c>
      <c r="U15" s="520">
        <v>687</v>
      </c>
      <c r="V15" s="520">
        <f t="shared" si="3"/>
        <v>638</v>
      </c>
      <c r="W15" s="520">
        <v>472</v>
      </c>
      <c r="X15" s="520">
        <v>166</v>
      </c>
      <c r="Y15" s="521">
        <v>36</v>
      </c>
      <c r="Z15" s="522" t="s">
        <v>235</v>
      </c>
      <c r="AA15" s="526">
        <v>4</v>
      </c>
      <c r="AB15" s="521">
        <v>9</v>
      </c>
      <c r="AC15" s="527" t="s">
        <v>235</v>
      </c>
    </row>
    <row r="16" spans="1:29" s="40" customFormat="1" ht="30" customHeight="1">
      <c r="A16" s="518" t="s">
        <v>408</v>
      </c>
      <c r="B16" s="519" t="s">
        <v>409</v>
      </c>
      <c r="C16" s="520">
        <v>8285</v>
      </c>
      <c r="D16" s="520">
        <f t="shared" si="1"/>
        <v>6077</v>
      </c>
      <c r="E16" s="520">
        <v>5076</v>
      </c>
      <c r="F16" s="520">
        <v>1001</v>
      </c>
      <c r="G16" s="521">
        <v>836</v>
      </c>
      <c r="H16" s="521">
        <v>203</v>
      </c>
      <c r="I16" s="521">
        <v>617</v>
      </c>
      <c r="J16" s="521">
        <v>551</v>
      </c>
      <c r="K16" s="522" t="s">
        <v>235</v>
      </c>
      <c r="L16" s="520">
        <v>3990</v>
      </c>
      <c r="M16" s="523">
        <f t="shared" si="2"/>
        <v>2670</v>
      </c>
      <c r="N16" s="524">
        <v>2441</v>
      </c>
      <c r="O16" s="520">
        <v>229</v>
      </c>
      <c r="P16" s="521">
        <v>550</v>
      </c>
      <c r="Q16" s="521">
        <v>177</v>
      </c>
      <c r="R16" s="521">
        <v>479</v>
      </c>
      <c r="S16" s="521">
        <v>113</v>
      </c>
      <c r="T16" s="525" t="s">
        <v>235</v>
      </c>
      <c r="U16" s="520">
        <v>4295</v>
      </c>
      <c r="V16" s="520">
        <f t="shared" si="3"/>
        <v>3407</v>
      </c>
      <c r="W16" s="520">
        <v>2635</v>
      </c>
      <c r="X16" s="520">
        <v>772</v>
      </c>
      <c r="Y16" s="521">
        <v>286</v>
      </c>
      <c r="Z16" s="526">
        <v>26</v>
      </c>
      <c r="AA16" s="526">
        <v>138</v>
      </c>
      <c r="AB16" s="521">
        <v>438</v>
      </c>
      <c r="AC16" s="527" t="s">
        <v>235</v>
      </c>
    </row>
    <row r="17" spans="1:29" s="40" customFormat="1" ht="30" customHeight="1">
      <c r="A17" s="518" t="s">
        <v>410</v>
      </c>
      <c r="B17" s="519" t="s">
        <v>411</v>
      </c>
      <c r="C17" s="520">
        <v>872</v>
      </c>
      <c r="D17" s="520">
        <f t="shared" si="1"/>
        <v>805</v>
      </c>
      <c r="E17" s="520">
        <v>738</v>
      </c>
      <c r="F17" s="520">
        <v>67</v>
      </c>
      <c r="G17" s="521">
        <v>34</v>
      </c>
      <c r="H17" s="521">
        <v>6</v>
      </c>
      <c r="I17" s="521">
        <v>22</v>
      </c>
      <c r="J17" s="521">
        <v>5</v>
      </c>
      <c r="K17" s="522" t="s">
        <v>235</v>
      </c>
      <c r="L17" s="520">
        <v>377</v>
      </c>
      <c r="M17" s="523">
        <f t="shared" si="2"/>
        <v>325</v>
      </c>
      <c r="N17" s="524">
        <v>318</v>
      </c>
      <c r="O17" s="520">
        <v>7</v>
      </c>
      <c r="P17" s="521">
        <v>27</v>
      </c>
      <c r="Q17" s="521">
        <v>6</v>
      </c>
      <c r="R17" s="521">
        <v>19</v>
      </c>
      <c r="S17" s="528" t="s">
        <v>235</v>
      </c>
      <c r="T17" s="525" t="s">
        <v>235</v>
      </c>
      <c r="U17" s="520">
        <v>495</v>
      </c>
      <c r="V17" s="520">
        <f t="shared" si="3"/>
        <v>480</v>
      </c>
      <c r="W17" s="520">
        <v>420</v>
      </c>
      <c r="X17" s="520">
        <v>60</v>
      </c>
      <c r="Y17" s="521">
        <v>7</v>
      </c>
      <c r="Z17" s="522" t="s">
        <v>235</v>
      </c>
      <c r="AA17" s="526">
        <v>3</v>
      </c>
      <c r="AB17" s="521">
        <v>5</v>
      </c>
      <c r="AC17" s="527" t="s">
        <v>235</v>
      </c>
    </row>
    <row r="18" spans="1:29" s="40" customFormat="1" ht="30" customHeight="1">
      <c r="A18" s="518" t="s">
        <v>412</v>
      </c>
      <c r="B18" s="519" t="s">
        <v>413</v>
      </c>
      <c r="C18" s="520">
        <v>263</v>
      </c>
      <c r="D18" s="520">
        <f t="shared" si="1"/>
        <v>114</v>
      </c>
      <c r="E18" s="520">
        <v>106</v>
      </c>
      <c r="F18" s="520">
        <v>8</v>
      </c>
      <c r="G18" s="521">
        <v>88</v>
      </c>
      <c r="H18" s="521">
        <v>5</v>
      </c>
      <c r="I18" s="521">
        <v>40</v>
      </c>
      <c r="J18" s="521">
        <v>16</v>
      </c>
      <c r="K18" s="522" t="s">
        <v>235</v>
      </c>
      <c r="L18" s="520">
        <v>169</v>
      </c>
      <c r="M18" s="523">
        <f t="shared" si="2"/>
        <v>68</v>
      </c>
      <c r="N18" s="524">
        <v>65</v>
      </c>
      <c r="O18" s="520">
        <v>3</v>
      </c>
      <c r="P18" s="521">
        <v>58</v>
      </c>
      <c r="Q18" s="521">
        <v>5</v>
      </c>
      <c r="R18" s="521">
        <v>35</v>
      </c>
      <c r="S18" s="521">
        <v>3</v>
      </c>
      <c r="T18" s="525" t="s">
        <v>235</v>
      </c>
      <c r="U18" s="520">
        <v>94</v>
      </c>
      <c r="V18" s="520">
        <f t="shared" si="3"/>
        <v>46</v>
      </c>
      <c r="W18" s="520">
        <v>41</v>
      </c>
      <c r="X18" s="520">
        <v>5</v>
      </c>
      <c r="Y18" s="521">
        <v>30</v>
      </c>
      <c r="Z18" s="522" t="s">
        <v>235</v>
      </c>
      <c r="AA18" s="526">
        <v>5</v>
      </c>
      <c r="AB18" s="521">
        <v>13</v>
      </c>
      <c r="AC18" s="527" t="s">
        <v>235</v>
      </c>
    </row>
    <row r="19" spans="1:29" s="40" customFormat="1" ht="30" customHeight="1">
      <c r="A19" s="518" t="s">
        <v>414</v>
      </c>
      <c r="B19" s="519" t="s">
        <v>415</v>
      </c>
      <c r="C19" s="520">
        <v>1886</v>
      </c>
      <c r="D19" s="520">
        <f t="shared" si="1"/>
        <v>1176</v>
      </c>
      <c r="E19" s="520">
        <v>847</v>
      </c>
      <c r="F19" s="520">
        <v>329</v>
      </c>
      <c r="G19" s="521">
        <v>84</v>
      </c>
      <c r="H19" s="521">
        <v>145</v>
      </c>
      <c r="I19" s="521">
        <v>219</v>
      </c>
      <c r="J19" s="521">
        <v>262</v>
      </c>
      <c r="K19" s="522" t="s">
        <v>235</v>
      </c>
      <c r="L19" s="520">
        <v>695</v>
      </c>
      <c r="M19" s="523">
        <f t="shared" si="2"/>
        <v>355</v>
      </c>
      <c r="N19" s="524">
        <v>303</v>
      </c>
      <c r="O19" s="520">
        <v>52</v>
      </c>
      <c r="P19" s="521">
        <v>53</v>
      </c>
      <c r="Q19" s="521">
        <v>111</v>
      </c>
      <c r="R19" s="521">
        <v>127</v>
      </c>
      <c r="S19" s="521">
        <v>49</v>
      </c>
      <c r="T19" s="525" t="s">
        <v>235</v>
      </c>
      <c r="U19" s="520">
        <v>1191</v>
      </c>
      <c r="V19" s="520">
        <f t="shared" si="3"/>
        <v>821</v>
      </c>
      <c r="W19" s="520">
        <v>544</v>
      </c>
      <c r="X19" s="520">
        <v>277</v>
      </c>
      <c r="Y19" s="521">
        <v>31</v>
      </c>
      <c r="Z19" s="526">
        <v>34</v>
      </c>
      <c r="AA19" s="526">
        <v>92</v>
      </c>
      <c r="AB19" s="521">
        <v>213</v>
      </c>
      <c r="AC19" s="527" t="s">
        <v>235</v>
      </c>
    </row>
    <row r="20" spans="1:29" s="40" customFormat="1" ht="30" customHeight="1">
      <c r="A20" s="518" t="s">
        <v>416</v>
      </c>
      <c r="B20" s="519" t="s">
        <v>417</v>
      </c>
      <c r="C20" s="520">
        <v>3954</v>
      </c>
      <c r="D20" s="520">
        <f t="shared" si="1"/>
        <v>3603</v>
      </c>
      <c r="E20" s="520">
        <v>3099</v>
      </c>
      <c r="F20" s="520">
        <v>504</v>
      </c>
      <c r="G20" s="521">
        <v>69</v>
      </c>
      <c r="H20" s="521">
        <v>95</v>
      </c>
      <c r="I20" s="521">
        <v>104</v>
      </c>
      <c r="J20" s="521">
        <v>83</v>
      </c>
      <c r="K20" s="522" t="s">
        <v>235</v>
      </c>
      <c r="L20" s="520">
        <v>878</v>
      </c>
      <c r="M20" s="523">
        <f t="shared" si="2"/>
        <v>671</v>
      </c>
      <c r="N20" s="524">
        <v>630</v>
      </c>
      <c r="O20" s="520">
        <v>41</v>
      </c>
      <c r="P20" s="521">
        <v>35</v>
      </c>
      <c r="Q20" s="521">
        <v>87</v>
      </c>
      <c r="R20" s="521">
        <v>78</v>
      </c>
      <c r="S20" s="521">
        <v>7</v>
      </c>
      <c r="T20" s="525" t="s">
        <v>235</v>
      </c>
      <c r="U20" s="520">
        <v>3076</v>
      </c>
      <c r="V20" s="520">
        <f t="shared" si="3"/>
        <v>2932</v>
      </c>
      <c r="W20" s="520">
        <v>2469</v>
      </c>
      <c r="X20" s="520">
        <v>463</v>
      </c>
      <c r="Y20" s="521">
        <v>34</v>
      </c>
      <c r="Z20" s="526">
        <v>8</v>
      </c>
      <c r="AA20" s="526">
        <v>26</v>
      </c>
      <c r="AB20" s="521">
        <v>76</v>
      </c>
      <c r="AC20" s="527" t="s">
        <v>235</v>
      </c>
    </row>
    <row r="21" spans="1:29" s="40" customFormat="1" ht="30" customHeight="1">
      <c r="A21" s="518" t="s">
        <v>418</v>
      </c>
      <c r="B21" s="519" t="s">
        <v>419</v>
      </c>
      <c r="C21" s="520">
        <v>1820</v>
      </c>
      <c r="D21" s="520">
        <f t="shared" si="1"/>
        <v>1639</v>
      </c>
      <c r="E21" s="520">
        <v>1402</v>
      </c>
      <c r="F21" s="520">
        <v>237</v>
      </c>
      <c r="G21" s="521">
        <v>14</v>
      </c>
      <c r="H21" s="521">
        <v>28</v>
      </c>
      <c r="I21" s="521">
        <v>120</v>
      </c>
      <c r="J21" s="521">
        <v>19</v>
      </c>
      <c r="K21" s="522" t="s">
        <v>235</v>
      </c>
      <c r="L21" s="520">
        <v>720</v>
      </c>
      <c r="M21" s="523">
        <f t="shared" si="2"/>
        <v>662</v>
      </c>
      <c r="N21" s="524">
        <v>608</v>
      </c>
      <c r="O21" s="520">
        <v>54</v>
      </c>
      <c r="P21" s="521">
        <v>11</v>
      </c>
      <c r="Q21" s="521">
        <v>13</v>
      </c>
      <c r="R21" s="521">
        <v>34</v>
      </c>
      <c r="S21" s="528" t="s">
        <v>235</v>
      </c>
      <c r="T21" s="525" t="s">
        <v>235</v>
      </c>
      <c r="U21" s="520">
        <v>1100</v>
      </c>
      <c r="V21" s="520">
        <f t="shared" si="3"/>
        <v>977</v>
      </c>
      <c r="W21" s="520">
        <v>794</v>
      </c>
      <c r="X21" s="520">
        <v>183</v>
      </c>
      <c r="Y21" s="521">
        <v>3</v>
      </c>
      <c r="Z21" s="526">
        <v>15</v>
      </c>
      <c r="AA21" s="526">
        <v>86</v>
      </c>
      <c r="AB21" s="521">
        <v>19</v>
      </c>
      <c r="AC21" s="527" t="s">
        <v>235</v>
      </c>
    </row>
    <row r="22" spans="1:29" s="40" customFormat="1" ht="30" customHeight="1">
      <c r="A22" s="518" t="s">
        <v>420</v>
      </c>
      <c r="B22" s="519" t="s">
        <v>421</v>
      </c>
      <c r="C22" s="520">
        <v>662</v>
      </c>
      <c r="D22" s="520">
        <f t="shared" si="1"/>
        <v>654</v>
      </c>
      <c r="E22" s="520">
        <v>517</v>
      </c>
      <c r="F22" s="520">
        <v>137</v>
      </c>
      <c r="G22" s="521">
        <v>7</v>
      </c>
      <c r="H22" s="528" t="s">
        <v>235</v>
      </c>
      <c r="I22" s="528">
        <v>1</v>
      </c>
      <c r="J22" s="528" t="s">
        <v>235</v>
      </c>
      <c r="K22" s="522" t="s">
        <v>235</v>
      </c>
      <c r="L22" s="520">
        <v>434</v>
      </c>
      <c r="M22" s="523">
        <f t="shared" si="2"/>
        <v>426</v>
      </c>
      <c r="N22" s="524">
        <v>371</v>
      </c>
      <c r="O22" s="520">
        <v>55</v>
      </c>
      <c r="P22" s="521">
        <v>7</v>
      </c>
      <c r="Q22" s="528" t="s">
        <v>235</v>
      </c>
      <c r="R22" s="528">
        <v>1</v>
      </c>
      <c r="S22" s="528" t="s">
        <v>235</v>
      </c>
      <c r="T22" s="525" t="s">
        <v>235</v>
      </c>
      <c r="U22" s="520">
        <v>228</v>
      </c>
      <c r="V22" s="520">
        <f t="shared" si="3"/>
        <v>228</v>
      </c>
      <c r="W22" s="520">
        <v>146</v>
      </c>
      <c r="X22" s="520">
        <v>82</v>
      </c>
      <c r="Y22" s="528" t="s">
        <v>235</v>
      </c>
      <c r="Z22" s="522" t="s">
        <v>235</v>
      </c>
      <c r="AA22" s="522" t="s">
        <v>235</v>
      </c>
      <c r="AB22" s="528" t="s">
        <v>235</v>
      </c>
      <c r="AC22" s="527" t="s">
        <v>235</v>
      </c>
    </row>
    <row r="23" spans="1:29" s="40" customFormat="1" ht="30" customHeight="1">
      <c r="A23" s="518" t="s">
        <v>422</v>
      </c>
      <c r="B23" s="490" t="s">
        <v>553</v>
      </c>
      <c r="C23" s="520">
        <v>5940</v>
      </c>
      <c r="D23" s="520">
        <f t="shared" si="1"/>
        <v>4373</v>
      </c>
      <c r="E23" s="520">
        <v>3589</v>
      </c>
      <c r="F23" s="520">
        <v>784</v>
      </c>
      <c r="G23" s="521">
        <v>389</v>
      </c>
      <c r="H23" s="521">
        <v>206</v>
      </c>
      <c r="I23" s="521">
        <v>652</v>
      </c>
      <c r="J23" s="521">
        <v>296</v>
      </c>
      <c r="K23" s="526">
        <v>23</v>
      </c>
      <c r="L23" s="520">
        <v>3274</v>
      </c>
      <c r="M23" s="523">
        <f t="shared" si="2"/>
        <v>2349</v>
      </c>
      <c r="N23" s="524">
        <v>2052</v>
      </c>
      <c r="O23" s="520">
        <v>297</v>
      </c>
      <c r="P23" s="521">
        <v>280</v>
      </c>
      <c r="Q23" s="521">
        <v>162</v>
      </c>
      <c r="R23" s="521">
        <v>428</v>
      </c>
      <c r="S23" s="521">
        <v>53</v>
      </c>
      <c r="T23" s="530">
        <v>1</v>
      </c>
      <c r="U23" s="520">
        <v>2666</v>
      </c>
      <c r="V23" s="520">
        <f t="shared" si="3"/>
        <v>2024</v>
      </c>
      <c r="W23" s="520">
        <v>1537</v>
      </c>
      <c r="X23" s="520">
        <v>487</v>
      </c>
      <c r="Y23" s="521">
        <v>109</v>
      </c>
      <c r="Z23" s="526">
        <v>44</v>
      </c>
      <c r="AA23" s="526">
        <v>224</v>
      </c>
      <c r="AB23" s="521">
        <v>243</v>
      </c>
      <c r="AC23" s="531">
        <v>22</v>
      </c>
    </row>
    <row r="24" spans="1:29" s="40" customFormat="1" ht="30" customHeight="1">
      <c r="A24" s="518" t="s">
        <v>423</v>
      </c>
      <c r="B24" s="532" t="s">
        <v>554</v>
      </c>
      <c r="C24" s="520">
        <v>1445</v>
      </c>
      <c r="D24" s="520">
        <f t="shared" si="1"/>
        <v>1445</v>
      </c>
      <c r="E24" s="520">
        <v>1157</v>
      </c>
      <c r="F24" s="520">
        <v>288</v>
      </c>
      <c r="G24" s="528" t="s">
        <v>235</v>
      </c>
      <c r="H24" s="528" t="s">
        <v>235</v>
      </c>
      <c r="I24" s="528" t="s">
        <v>235</v>
      </c>
      <c r="J24" s="528" t="s">
        <v>235</v>
      </c>
      <c r="K24" s="522" t="s">
        <v>235</v>
      </c>
      <c r="L24" s="520">
        <v>982</v>
      </c>
      <c r="M24" s="523">
        <f t="shared" si="2"/>
        <v>982</v>
      </c>
      <c r="N24" s="524">
        <v>907</v>
      </c>
      <c r="O24" s="520">
        <v>75</v>
      </c>
      <c r="P24" s="528" t="s">
        <v>235</v>
      </c>
      <c r="Q24" s="528" t="s">
        <v>235</v>
      </c>
      <c r="R24" s="528" t="s">
        <v>235</v>
      </c>
      <c r="S24" s="528" t="s">
        <v>235</v>
      </c>
      <c r="T24" s="525" t="s">
        <v>235</v>
      </c>
      <c r="U24" s="520">
        <v>463</v>
      </c>
      <c r="V24" s="520">
        <f t="shared" si="3"/>
        <v>463</v>
      </c>
      <c r="W24" s="520">
        <v>250</v>
      </c>
      <c r="X24" s="520">
        <v>213</v>
      </c>
      <c r="Y24" s="528" t="s">
        <v>235</v>
      </c>
      <c r="Z24" s="522" t="s">
        <v>235</v>
      </c>
      <c r="AA24" s="522" t="s">
        <v>235</v>
      </c>
      <c r="AB24" s="528" t="s">
        <v>235</v>
      </c>
      <c r="AC24" s="527" t="s">
        <v>235</v>
      </c>
    </row>
    <row r="25" spans="1:29" s="40" customFormat="1" ht="30" customHeight="1">
      <c r="A25" s="518" t="s">
        <v>424</v>
      </c>
      <c r="B25" s="519" t="s">
        <v>425</v>
      </c>
      <c r="C25" s="520">
        <v>277</v>
      </c>
      <c r="D25" s="520">
        <f t="shared" si="1"/>
        <v>245</v>
      </c>
      <c r="E25" s="520">
        <v>200</v>
      </c>
      <c r="F25" s="520">
        <v>45</v>
      </c>
      <c r="G25" s="521">
        <v>7</v>
      </c>
      <c r="H25" s="521">
        <v>3</v>
      </c>
      <c r="I25" s="521">
        <v>17</v>
      </c>
      <c r="J25" s="521">
        <v>4</v>
      </c>
      <c r="K25" s="522" t="s">
        <v>235</v>
      </c>
      <c r="L25" s="520">
        <v>167</v>
      </c>
      <c r="M25" s="523">
        <f t="shared" si="2"/>
        <v>142</v>
      </c>
      <c r="N25" s="524">
        <v>126</v>
      </c>
      <c r="O25" s="520">
        <v>16</v>
      </c>
      <c r="P25" s="521">
        <v>6</v>
      </c>
      <c r="Q25" s="521">
        <v>1</v>
      </c>
      <c r="R25" s="521">
        <v>16</v>
      </c>
      <c r="S25" s="521">
        <v>1</v>
      </c>
      <c r="T25" s="525" t="s">
        <v>235</v>
      </c>
      <c r="U25" s="520">
        <v>110</v>
      </c>
      <c r="V25" s="520">
        <f t="shared" si="3"/>
        <v>103</v>
      </c>
      <c r="W25" s="520">
        <v>74</v>
      </c>
      <c r="X25" s="520">
        <v>29</v>
      </c>
      <c r="Y25" s="521">
        <v>1</v>
      </c>
      <c r="Z25" s="526">
        <v>2</v>
      </c>
      <c r="AA25" s="526">
        <v>1</v>
      </c>
      <c r="AB25" s="521">
        <v>3</v>
      </c>
      <c r="AC25" s="527" t="s">
        <v>235</v>
      </c>
    </row>
    <row r="26" spans="1:29" s="40" customFormat="1" ht="30" customHeight="1">
      <c r="A26" s="533" t="s">
        <v>426</v>
      </c>
      <c r="B26" s="534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50"/>
      <c r="N26" s="549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50"/>
    </row>
    <row r="27" spans="1:29" s="40" customFormat="1" ht="30" customHeight="1">
      <c r="A27" s="535"/>
      <c r="B27" s="536" t="s">
        <v>427</v>
      </c>
      <c r="C27" s="529">
        <v>4302</v>
      </c>
      <c r="D27" s="529">
        <v>371</v>
      </c>
      <c r="E27" s="529">
        <v>244</v>
      </c>
      <c r="F27" s="529">
        <v>127</v>
      </c>
      <c r="G27" s="528">
        <v>64</v>
      </c>
      <c r="H27" s="528">
        <v>259</v>
      </c>
      <c r="I27" s="528">
        <v>1670</v>
      </c>
      <c r="J27" s="528">
        <v>1938</v>
      </c>
      <c r="K27" s="522" t="s">
        <v>235</v>
      </c>
      <c r="L27" s="537">
        <v>2390</v>
      </c>
      <c r="M27" s="537">
        <v>180</v>
      </c>
      <c r="N27" s="538">
        <v>145</v>
      </c>
      <c r="O27" s="529">
        <v>35</v>
      </c>
      <c r="P27" s="528">
        <v>39</v>
      </c>
      <c r="Q27" s="528">
        <v>248</v>
      </c>
      <c r="R27" s="528">
        <v>1512</v>
      </c>
      <c r="S27" s="528">
        <v>411</v>
      </c>
      <c r="T27" s="525" t="s">
        <v>235</v>
      </c>
      <c r="U27" s="529">
        <v>1912</v>
      </c>
      <c r="V27" s="529">
        <v>191</v>
      </c>
      <c r="W27" s="529">
        <v>99</v>
      </c>
      <c r="X27" s="529">
        <v>92</v>
      </c>
      <c r="Y27" s="528">
        <v>25</v>
      </c>
      <c r="Z27" s="522">
        <v>11</v>
      </c>
      <c r="AA27" s="522">
        <v>158</v>
      </c>
      <c r="AB27" s="528">
        <v>1527</v>
      </c>
      <c r="AC27" s="527" t="s">
        <v>235</v>
      </c>
    </row>
    <row r="28" spans="1:29" s="40" customFormat="1" ht="30" customHeight="1">
      <c r="A28" s="535"/>
      <c r="B28" s="536" t="s">
        <v>428</v>
      </c>
      <c r="C28" s="520">
        <v>19584</v>
      </c>
      <c r="D28" s="520">
        <v>15109</v>
      </c>
      <c r="E28" s="520">
        <v>13790</v>
      </c>
      <c r="F28" s="520">
        <v>1319</v>
      </c>
      <c r="G28" s="521">
        <v>1977</v>
      </c>
      <c r="H28" s="521">
        <v>482</v>
      </c>
      <c r="I28" s="521">
        <v>1198</v>
      </c>
      <c r="J28" s="521">
        <v>670</v>
      </c>
      <c r="K28" s="522">
        <v>145</v>
      </c>
      <c r="L28" s="523">
        <v>13954</v>
      </c>
      <c r="M28" s="523">
        <v>10648</v>
      </c>
      <c r="N28" s="524">
        <v>9987</v>
      </c>
      <c r="O28" s="520">
        <v>661</v>
      </c>
      <c r="P28" s="521">
        <v>1447</v>
      </c>
      <c r="Q28" s="521">
        <v>464</v>
      </c>
      <c r="R28" s="521">
        <v>1155</v>
      </c>
      <c r="S28" s="521">
        <v>232</v>
      </c>
      <c r="T28" s="525">
        <v>6</v>
      </c>
      <c r="U28" s="520">
        <v>5630</v>
      </c>
      <c r="V28" s="520">
        <v>4461</v>
      </c>
      <c r="W28" s="520">
        <v>3803</v>
      </c>
      <c r="X28" s="520">
        <v>658</v>
      </c>
      <c r="Y28" s="521">
        <v>530</v>
      </c>
      <c r="Z28" s="526">
        <v>18</v>
      </c>
      <c r="AA28" s="526">
        <v>43</v>
      </c>
      <c r="AB28" s="521">
        <v>438</v>
      </c>
      <c r="AC28" s="527">
        <v>139</v>
      </c>
    </row>
    <row r="29" spans="1:29" s="40" customFormat="1" ht="30" customHeight="1">
      <c r="A29" s="539"/>
      <c r="B29" s="540" t="s">
        <v>429</v>
      </c>
      <c r="C29" s="541">
        <v>28673</v>
      </c>
      <c r="D29" s="541">
        <v>23058</v>
      </c>
      <c r="E29" s="541">
        <v>19341</v>
      </c>
      <c r="F29" s="541">
        <v>3717</v>
      </c>
      <c r="G29" s="542">
        <v>1683</v>
      </c>
      <c r="H29" s="542">
        <v>716</v>
      </c>
      <c r="I29" s="542">
        <v>1938</v>
      </c>
      <c r="J29" s="542">
        <v>1253</v>
      </c>
      <c r="K29" s="543">
        <v>23</v>
      </c>
      <c r="L29" s="544">
        <v>14180</v>
      </c>
      <c r="M29" s="544">
        <v>10852</v>
      </c>
      <c r="N29" s="545">
        <v>9864</v>
      </c>
      <c r="O29" s="541">
        <v>988</v>
      </c>
      <c r="P29" s="542">
        <v>1141</v>
      </c>
      <c r="Q29" s="542">
        <v>589</v>
      </c>
      <c r="R29" s="542">
        <v>1360</v>
      </c>
      <c r="S29" s="542">
        <v>235</v>
      </c>
      <c r="T29" s="546">
        <v>1</v>
      </c>
      <c r="U29" s="541">
        <v>14493</v>
      </c>
      <c r="V29" s="541">
        <v>12206</v>
      </c>
      <c r="W29" s="541">
        <v>9477</v>
      </c>
      <c r="X29" s="541">
        <v>2729</v>
      </c>
      <c r="Y29" s="542">
        <v>542</v>
      </c>
      <c r="Z29" s="543">
        <v>127</v>
      </c>
      <c r="AA29" s="543">
        <v>578</v>
      </c>
      <c r="AB29" s="542">
        <v>1018</v>
      </c>
      <c r="AC29" s="547">
        <v>22</v>
      </c>
    </row>
    <row r="30" spans="1:2" ht="18" customHeight="1">
      <c r="A30" s="605" t="s">
        <v>675</v>
      </c>
      <c r="B30" s="605"/>
    </row>
  </sheetData>
  <mergeCells count="28">
    <mergeCell ref="P4:P5"/>
    <mergeCell ref="C3:K3"/>
    <mergeCell ref="L3:T3"/>
    <mergeCell ref="T4:T5"/>
    <mergeCell ref="Q4:Q5"/>
    <mergeCell ref="S4:S5"/>
    <mergeCell ref="F1:M1"/>
    <mergeCell ref="A3:B5"/>
    <mergeCell ref="L4:L5"/>
    <mergeCell ref="M4:O4"/>
    <mergeCell ref="A2:B2"/>
    <mergeCell ref="AB4:AB5"/>
    <mergeCell ref="AC4:AC5"/>
    <mergeCell ref="U4:U5"/>
    <mergeCell ref="V4:X4"/>
    <mergeCell ref="Y4:Y5"/>
    <mergeCell ref="Z4:Z5"/>
    <mergeCell ref="AA4:AA5"/>
    <mergeCell ref="AA2:AC2"/>
    <mergeCell ref="U3:AC3"/>
    <mergeCell ref="C4:C5"/>
    <mergeCell ref="D4:F4"/>
    <mergeCell ref="G4:G5"/>
    <mergeCell ref="H4:H5"/>
    <mergeCell ref="I4:I5"/>
    <mergeCell ref="J4:J5"/>
    <mergeCell ref="K4:K5"/>
    <mergeCell ref="R4:R5"/>
  </mergeCells>
  <printOptions/>
  <pageMargins left="0.48" right="0.27" top="0.56" bottom="0.52" header="0.32" footer="0.31"/>
  <pageSetup horizontalDpi="600" verticalDpi="600" orientation="portrait" paperSize="9" scale="85" r:id="rId1"/>
  <colBreaks count="2" manualBreakCount="2">
    <brk id="13" max="28" man="1"/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56"/>
  <sheetViews>
    <sheetView workbookViewId="0" topLeftCell="A1">
      <selection activeCell="A1" sqref="A1:H1"/>
    </sheetView>
  </sheetViews>
  <sheetFormatPr defaultColWidth="9.00390625" defaultRowHeight="13.5"/>
  <cols>
    <col min="1" max="1" width="9.25390625" style="97" customWidth="1"/>
    <col min="2" max="2" width="3.00390625" style="97" customWidth="1"/>
    <col min="3" max="3" width="5.50390625" style="97" customWidth="1"/>
    <col min="4" max="8" width="13.25390625" style="97" customWidth="1"/>
    <col min="9" max="12" width="14.50390625" style="97" customWidth="1"/>
    <col min="13" max="13" width="14.375" style="97" customWidth="1"/>
    <col min="14" max="14" width="14.50390625" style="97" customWidth="1"/>
    <col min="15" max="16384" width="8.00390625" style="97" customWidth="1"/>
  </cols>
  <sheetData>
    <row r="1" spans="1:14" s="91" customFormat="1" ht="33" customHeight="1">
      <c r="A1" s="705" t="s">
        <v>671</v>
      </c>
      <c r="B1" s="705"/>
      <c r="C1" s="705"/>
      <c r="D1" s="705"/>
      <c r="E1" s="705"/>
      <c r="F1" s="705"/>
      <c r="G1" s="705"/>
      <c r="H1" s="705"/>
      <c r="I1" s="702" t="s">
        <v>660</v>
      </c>
      <c r="J1" s="702"/>
      <c r="K1" s="702"/>
      <c r="L1" s="702"/>
      <c r="M1" s="702"/>
      <c r="N1" s="702"/>
    </row>
    <row r="2" spans="1:14" s="92" customFormat="1" ht="21" customHeight="1">
      <c r="A2" s="92" t="s">
        <v>691</v>
      </c>
      <c r="N2" s="93" t="s">
        <v>187</v>
      </c>
    </row>
    <row r="3" spans="1:14" ht="18" customHeight="1">
      <c r="A3" s="706" t="s">
        <v>670</v>
      </c>
      <c r="B3" s="706"/>
      <c r="C3" s="707"/>
      <c r="D3" s="703" t="s">
        <v>167</v>
      </c>
      <c r="E3" s="94" t="s">
        <v>168</v>
      </c>
      <c r="F3" s="94" t="s">
        <v>169</v>
      </c>
      <c r="G3" s="94" t="s">
        <v>170</v>
      </c>
      <c r="H3" s="95" t="s">
        <v>171</v>
      </c>
      <c r="I3" s="96" t="s">
        <v>172</v>
      </c>
      <c r="J3" s="94" t="s">
        <v>173</v>
      </c>
      <c r="K3" s="94" t="s">
        <v>174</v>
      </c>
      <c r="L3" s="94" t="s">
        <v>175</v>
      </c>
      <c r="M3" s="94" t="s">
        <v>185</v>
      </c>
      <c r="N3" s="95" t="s">
        <v>176</v>
      </c>
    </row>
    <row r="4" spans="1:14" ht="38.25" customHeight="1">
      <c r="A4" s="708"/>
      <c r="B4" s="708"/>
      <c r="C4" s="709"/>
      <c r="D4" s="704"/>
      <c r="E4" s="98" t="s">
        <v>177</v>
      </c>
      <c r="F4" s="98" t="s">
        <v>178</v>
      </c>
      <c r="G4" s="98" t="s">
        <v>179</v>
      </c>
      <c r="H4" s="99" t="s">
        <v>180</v>
      </c>
      <c r="I4" s="100" t="s">
        <v>181</v>
      </c>
      <c r="J4" s="98" t="s">
        <v>182</v>
      </c>
      <c r="K4" s="98" t="s">
        <v>183</v>
      </c>
      <c r="L4" s="98" t="s">
        <v>184</v>
      </c>
      <c r="M4" s="101" t="s">
        <v>188</v>
      </c>
      <c r="N4" s="99" t="s">
        <v>186</v>
      </c>
    </row>
    <row r="5" spans="2:14" ht="18" customHeight="1">
      <c r="B5" s="596"/>
      <c r="C5" s="110" t="s">
        <v>664</v>
      </c>
      <c r="D5" s="103">
        <f>SUM(E5:N5)</f>
        <v>47424</v>
      </c>
      <c r="E5" s="103">
        <v>3889</v>
      </c>
      <c r="F5" s="103">
        <v>1842</v>
      </c>
      <c r="G5" s="103">
        <v>7524</v>
      </c>
      <c r="H5" s="104">
        <v>5094</v>
      </c>
      <c r="I5" s="105">
        <v>2947</v>
      </c>
      <c r="J5" s="103">
        <v>280</v>
      </c>
      <c r="K5" s="103">
        <v>5111</v>
      </c>
      <c r="L5" s="103">
        <v>1779</v>
      </c>
      <c r="M5" s="103">
        <v>18940</v>
      </c>
      <c r="N5" s="104">
        <v>18</v>
      </c>
    </row>
    <row r="6" spans="1:14" ht="18" customHeight="1">
      <c r="A6" s="109" t="s">
        <v>283</v>
      </c>
      <c r="B6" s="110" t="s">
        <v>284</v>
      </c>
      <c r="C6" s="110" t="s">
        <v>665</v>
      </c>
      <c r="D6" s="103">
        <f>SUM(E6:N6)</f>
        <v>5864</v>
      </c>
      <c r="E6" s="103">
        <v>309</v>
      </c>
      <c r="F6" s="103">
        <v>141</v>
      </c>
      <c r="G6" s="103">
        <v>710</v>
      </c>
      <c r="H6" s="104">
        <v>419</v>
      </c>
      <c r="I6" s="105">
        <v>299</v>
      </c>
      <c r="J6" s="103">
        <v>37</v>
      </c>
      <c r="K6" s="103">
        <v>1268</v>
      </c>
      <c r="L6" s="103">
        <v>283</v>
      </c>
      <c r="M6" s="103">
        <v>2397</v>
      </c>
      <c r="N6" s="104">
        <v>1</v>
      </c>
    </row>
    <row r="7" spans="1:14" ht="18" customHeight="1">
      <c r="A7" s="109"/>
      <c r="B7" s="110"/>
      <c r="C7" s="580" t="s">
        <v>342</v>
      </c>
      <c r="D7" s="103">
        <f aca="true" t="shared" si="0" ref="D7:D16">SUM(E7:N7)</f>
        <v>53288</v>
      </c>
      <c r="E7" s="103">
        <f>SUM(E5:E6)</f>
        <v>4198</v>
      </c>
      <c r="F7" s="103">
        <f aca="true" t="shared" si="1" ref="F7:N7">SUM(F5:F6)</f>
        <v>1983</v>
      </c>
      <c r="G7" s="103">
        <f t="shared" si="1"/>
        <v>8234</v>
      </c>
      <c r="H7" s="104">
        <f t="shared" si="1"/>
        <v>5513</v>
      </c>
      <c r="I7" s="105">
        <f t="shared" si="1"/>
        <v>3246</v>
      </c>
      <c r="J7" s="103">
        <f t="shared" si="1"/>
        <v>317</v>
      </c>
      <c r="K7" s="103">
        <f t="shared" si="1"/>
        <v>6379</v>
      </c>
      <c r="L7" s="103">
        <f t="shared" si="1"/>
        <v>2062</v>
      </c>
      <c r="M7" s="103">
        <f t="shared" si="1"/>
        <v>21337</v>
      </c>
      <c r="N7" s="104">
        <f t="shared" si="1"/>
        <v>19</v>
      </c>
    </row>
    <row r="8" spans="1:14" ht="18" customHeight="1">
      <c r="A8" s="581"/>
      <c r="B8" s="582"/>
      <c r="C8" s="102" t="s">
        <v>664</v>
      </c>
      <c r="D8" s="583">
        <f t="shared" si="0"/>
        <v>49918</v>
      </c>
      <c r="E8" s="583">
        <v>4581</v>
      </c>
      <c r="F8" s="583">
        <v>1795</v>
      </c>
      <c r="G8" s="583">
        <v>8313</v>
      </c>
      <c r="H8" s="584">
        <v>5857</v>
      </c>
      <c r="I8" s="585">
        <v>3431</v>
      </c>
      <c r="J8" s="583">
        <v>328</v>
      </c>
      <c r="K8" s="583">
        <v>4595</v>
      </c>
      <c r="L8" s="583">
        <v>1935</v>
      </c>
      <c r="M8" s="583">
        <v>19057</v>
      </c>
      <c r="N8" s="584">
        <v>26</v>
      </c>
    </row>
    <row r="9" spans="1:14" ht="18" customHeight="1">
      <c r="A9" s="107">
        <v>7</v>
      </c>
      <c r="B9" s="108"/>
      <c r="C9" s="110" t="s">
        <v>665</v>
      </c>
      <c r="D9" s="103">
        <f t="shared" si="0"/>
        <v>5754</v>
      </c>
      <c r="E9" s="103">
        <v>339</v>
      </c>
      <c r="F9" s="103">
        <v>172</v>
      </c>
      <c r="G9" s="103">
        <v>692</v>
      </c>
      <c r="H9" s="104">
        <v>464</v>
      </c>
      <c r="I9" s="105">
        <v>351</v>
      </c>
      <c r="J9" s="103">
        <v>39</v>
      </c>
      <c r="K9" s="103">
        <v>1038</v>
      </c>
      <c r="L9" s="103">
        <v>247</v>
      </c>
      <c r="M9" s="103">
        <v>2409</v>
      </c>
      <c r="N9" s="104">
        <v>3</v>
      </c>
    </row>
    <row r="10" spans="1:14" ht="18" customHeight="1">
      <c r="A10" s="586"/>
      <c r="B10" s="587"/>
      <c r="C10" s="579" t="s">
        <v>342</v>
      </c>
      <c r="D10" s="509">
        <f t="shared" si="0"/>
        <v>55672</v>
      </c>
      <c r="E10" s="509">
        <f>SUM(E8:E9)</f>
        <v>4920</v>
      </c>
      <c r="F10" s="509">
        <f aca="true" t="shared" si="2" ref="F10:N10">SUM(F8:F9)</f>
        <v>1967</v>
      </c>
      <c r="G10" s="509">
        <f t="shared" si="2"/>
        <v>9005</v>
      </c>
      <c r="H10" s="510">
        <f t="shared" si="2"/>
        <v>6321</v>
      </c>
      <c r="I10" s="511">
        <f t="shared" si="2"/>
        <v>3782</v>
      </c>
      <c r="J10" s="509">
        <f t="shared" si="2"/>
        <v>367</v>
      </c>
      <c r="K10" s="509">
        <f t="shared" si="2"/>
        <v>5633</v>
      </c>
      <c r="L10" s="509">
        <f t="shared" si="2"/>
        <v>2182</v>
      </c>
      <c r="M10" s="509">
        <f t="shared" si="2"/>
        <v>21466</v>
      </c>
      <c r="N10" s="510">
        <f t="shared" si="2"/>
        <v>29</v>
      </c>
    </row>
    <row r="11" spans="1:16" ht="18" customHeight="1">
      <c r="A11" s="551"/>
      <c r="B11" s="110"/>
      <c r="C11" s="110" t="s">
        <v>664</v>
      </c>
      <c r="D11" s="103">
        <f t="shared" si="0"/>
        <v>49288</v>
      </c>
      <c r="E11" s="330">
        <v>4951</v>
      </c>
      <c r="F11" s="330">
        <v>1163</v>
      </c>
      <c r="G11" s="330">
        <v>8236</v>
      </c>
      <c r="H11" s="327">
        <v>5928</v>
      </c>
      <c r="I11" s="552">
        <v>3847</v>
      </c>
      <c r="J11" s="330">
        <v>363</v>
      </c>
      <c r="K11" s="330">
        <v>4100</v>
      </c>
      <c r="L11" s="330">
        <v>1847</v>
      </c>
      <c r="M11" s="330">
        <v>18723</v>
      </c>
      <c r="N11" s="327">
        <v>130</v>
      </c>
      <c r="O11" s="106"/>
      <c r="P11" s="106"/>
    </row>
    <row r="12" spans="1:16" ht="18" customHeight="1">
      <c r="A12" s="551">
        <v>12</v>
      </c>
      <c r="B12" s="110"/>
      <c r="C12" s="110" t="s">
        <v>665</v>
      </c>
      <c r="D12" s="103">
        <f t="shared" si="0"/>
        <v>5561</v>
      </c>
      <c r="E12" s="330">
        <v>333</v>
      </c>
      <c r="F12" s="330">
        <v>135</v>
      </c>
      <c r="G12" s="330">
        <v>732</v>
      </c>
      <c r="H12" s="327">
        <v>469</v>
      </c>
      <c r="I12" s="552">
        <v>396</v>
      </c>
      <c r="J12" s="330">
        <v>50</v>
      </c>
      <c r="K12" s="330">
        <v>812</v>
      </c>
      <c r="L12" s="330">
        <v>235</v>
      </c>
      <c r="M12" s="330">
        <v>2393</v>
      </c>
      <c r="N12" s="327">
        <v>6</v>
      </c>
      <c r="O12" s="106"/>
      <c r="P12" s="106"/>
    </row>
    <row r="13" spans="1:16" ht="18" customHeight="1">
      <c r="A13" s="514"/>
      <c r="B13" s="515"/>
      <c r="C13" s="579" t="s">
        <v>342</v>
      </c>
      <c r="D13" s="103">
        <f t="shared" si="0"/>
        <v>54849</v>
      </c>
      <c r="E13" s="112">
        <f aca="true" t="shared" si="3" ref="E13:N13">SUM(E11:E12)</f>
        <v>5284</v>
      </c>
      <c r="F13" s="112">
        <f t="shared" si="3"/>
        <v>1298</v>
      </c>
      <c r="G13" s="112">
        <f t="shared" si="3"/>
        <v>8968</v>
      </c>
      <c r="H13" s="516">
        <f t="shared" si="3"/>
        <v>6397</v>
      </c>
      <c r="I13" s="517">
        <f t="shared" si="3"/>
        <v>4243</v>
      </c>
      <c r="J13" s="112">
        <f t="shared" si="3"/>
        <v>413</v>
      </c>
      <c r="K13" s="112">
        <f t="shared" si="3"/>
        <v>4912</v>
      </c>
      <c r="L13" s="112">
        <f t="shared" si="3"/>
        <v>2082</v>
      </c>
      <c r="M13" s="112">
        <f t="shared" si="3"/>
        <v>21116</v>
      </c>
      <c r="N13" s="516">
        <f t="shared" si="3"/>
        <v>136</v>
      </c>
      <c r="O13" s="106"/>
      <c r="P13" s="106"/>
    </row>
    <row r="14" spans="1:16" ht="18" customHeight="1">
      <c r="A14" s="551"/>
      <c r="B14" s="110"/>
      <c r="C14" s="110" t="s">
        <v>664</v>
      </c>
      <c r="D14" s="583">
        <f t="shared" si="0"/>
        <v>47530</v>
      </c>
      <c r="E14" s="330">
        <v>5180</v>
      </c>
      <c r="F14" s="330">
        <v>1078</v>
      </c>
      <c r="G14" s="330">
        <v>8114</v>
      </c>
      <c r="H14" s="327">
        <v>5573</v>
      </c>
      <c r="I14" s="552">
        <v>4058</v>
      </c>
      <c r="J14" s="330">
        <v>412</v>
      </c>
      <c r="K14" s="330">
        <v>3603</v>
      </c>
      <c r="L14" s="330">
        <v>1529</v>
      </c>
      <c r="M14" s="330">
        <v>17737</v>
      </c>
      <c r="N14" s="327">
        <v>246</v>
      </c>
      <c r="O14" s="106"/>
      <c r="P14" s="106"/>
    </row>
    <row r="15" spans="1:16" ht="18" customHeight="1">
      <c r="A15" s="551">
        <v>17</v>
      </c>
      <c r="B15" s="110"/>
      <c r="C15" s="110" t="s">
        <v>665</v>
      </c>
      <c r="D15" s="103">
        <f t="shared" si="0"/>
        <v>5306</v>
      </c>
      <c r="E15" s="330">
        <v>348</v>
      </c>
      <c r="F15" s="330">
        <v>95</v>
      </c>
      <c r="G15" s="330">
        <v>726</v>
      </c>
      <c r="H15" s="327">
        <v>404</v>
      </c>
      <c r="I15" s="552">
        <v>455</v>
      </c>
      <c r="J15" s="330">
        <v>40</v>
      </c>
      <c r="K15" s="330">
        <v>724</v>
      </c>
      <c r="L15" s="330">
        <v>204</v>
      </c>
      <c r="M15" s="330">
        <v>2290</v>
      </c>
      <c r="N15" s="327">
        <v>20</v>
      </c>
      <c r="O15" s="106"/>
      <c r="P15" s="106"/>
    </row>
    <row r="16" spans="1:23" s="113" customFormat="1" ht="18" customHeight="1">
      <c r="A16" s="514"/>
      <c r="B16" s="515"/>
      <c r="C16" s="579" t="s">
        <v>342</v>
      </c>
      <c r="D16" s="509">
        <f t="shared" si="0"/>
        <v>52836</v>
      </c>
      <c r="E16" s="112">
        <f aca="true" t="shared" si="4" ref="E16:N16">SUM(E14:E15)</f>
        <v>5528</v>
      </c>
      <c r="F16" s="112">
        <f t="shared" si="4"/>
        <v>1173</v>
      </c>
      <c r="G16" s="112">
        <f t="shared" si="4"/>
        <v>8840</v>
      </c>
      <c r="H16" s="516">
        <f t="shared" si="4"/>
        <v>5977</v>
      </c>
      <c r="I16" s="517">
        <f t="shared" si="4"/>
        <v>4513</v>
      </c>
      <c r="J16" s="112">
        <f t="shared" si="4"/>
        <v>452</v>
      </c>
      <c r="K16" s="112">
        <f t="shared" si="4"/>
        <v>4327</v>
      </c>
      <c r="L16" s="112">
        <f t="shared" si="4"/>
        <v>1733</v>
      </c>
      <c r="M16" s="112">
        <f t="shared" si="4"/>
        <v>20027</v>
      </c>
      <c r="N16" s="516">
        <f t="shared" si="4"/>
        <v>266</v>
      </c>
      <c r="V16" s="700"/>
      <c r="W16" s="701"/>
    </row>
    <row r="17" s="92" customFormat="1" ht="16.5" customHeight="1">
      <c r="A17" s="605" t="s">
        <v>692</v>
      </c>
    </row>
    <row r="20" spans="22:23" ht="12">
      <c r="V20" s="700"/>
      <c r="W20" s="699"/>
    </row>
    <row r="24" spans="22:23" ht="12">
      <c r="V24" s="700"/>
      <c r="W24" s="699"/>
    </row>
    <row r="25" spans="22:28" ht="12">
      <c r="V25" s="699"/>
      <c r="W25" s="699"/>
      <c r="X25" s="171"/>
      <c r="Y25" s="171"/>
      <c r="Z25" s="171"/>
      <c r="AA25" s="171"/>
      <c r="AB25" s="171"/>
    </row>
    <row r="26" spans="22:28" ht="12">
      <c r="V26" s="171"/>
      <c r="W26" s="171"/>
      <c r="X26" s="171"/>
      <c r="Y26" s="171"/>
      <c r="Z26" s="171"/>
      <c r="AA26" s="171"/>
      <c r="AB26" s="171"/>
    </row>
    <row r="56" ht="12">
      <c r="O56" s="175"/>
    </row>
  </sheetData>
  <mergeCells count="8">
    <mergeCell ref="I1:N1"/>
    <mergeCell ref="D3:D4"/>
    <mergeCell ref="A1:H1"/>
    <mergeCell ref="A3:C4"/>
    <mergeCell ref="V25:W25"/>
    <mergeCell ref="V24:W24"/>
    <mergeCell ref="V20:W20"/>
    <mergeCell ref="V16:W16"/>
  </mergeCells>
  <printOptions/>
  <pageMargins left="0.75" right="0.75" top="0.78" bottom="0.79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97" customWidth="1"/>
    <col min="2" max="2" width="4.00390625" style="97" customWidth="1"/>
    <col min="3" max="3" width="11.125" style="97" customWidth="1"/>
    <col min="4" max="12" width="8.625" style="97" customWidth="1"/>
    <col min="13" max="13" width="9.50390625" style="97" customWidth="1"/>
    <col min="14" max="14" width="8.625" style="97" customWidth="1"/>
    <col min="15" max="15" width="9.625" style="97" customWidth="1"/>
    <col min="16" max="21" width="8.50390625" style="97" customWidth="1"/>
    <col min="22" max="22" width="8.625" style="97" customWidth="1"/>
    <col min="23" max="16384" width="8.00390625" style="97" customWidth="1"/>
  </cols>
  <sheetData>
    <row r="1" spans="3:22" s="91" customFormat="1" ht="21" customHeight="1">
      <c r="C1" s="711" t="s">
        <v>582</v>
      </c>
      <c r="D1" s="711"/>
      <c r="E1" s="711"/>
      <c r="F1" s="711"/>
      <c r="G1" s="711"/>
      <c r="H1" s="711"/>
      <c r="I1" s="711"/>
      <c r="J1" s="711"/>
      <c r="K1" s="711"/>
      <c r="L1" s="711"/>
      <c r="M1" s="702" t="s">
        <v>661</v>
      </c>
      <c r="N1" s="702"/>
      <c r="O1" s="702"/>
      <c r="P1" s="702"/>
      <c r="Q1" s="702"/>
      <c r="R1" s="702"/>
      <c r="S1" s="702"/>
      <c r="T1" s="702"/>
      <c r="U1" s="702"/>
      <c r="V1" s="702"/>
    </row>
    <row r="2" spans="1:22" s="92" customFormat="1" ht="14.25" customHeight="1">
      <c r="A2" s="735" t="s">
        <v>556</v>
      </c>
      <c r="B2" s="735"/>
      <c r="C2" s="735"/>
      <c r="V2" s="93" t="s">
        <v>282</v>
      </c>
    </row>
    <row r="3" spans="1:22" ht="24" customHeight="1">
      <c r="A3" s="615" t="s">
        <v>668</v>
      </c>
      <c r="B3" s="615"/>
      <c r="C3" s="616"/>
      <c r="D3" s="716" t="s">
        <v>616</v>
      </c>
      <c r="E3" s="716"/>
      <c r="F3" s="716"/>
      <c r="G3" s="716"/>
      <c r="H3" s="716"/>
      <c r="I3" s="716"/>
      <c r="J3" s="716"/>
      <c r="K3" s="716"/>
      <c r="L3" s="717"/>
      <c r="M3" s="720" t="s">
        <v>617</v>
      </c>
      <c r="N3" s="721"/>
      <c r="O3" s="721"/>
      <c r="P3" s="721"/>
      <c r="Q3" s="721"/>
      <c r="R3" s="721"/>
      <c r="S3" s="721"/>
      <c r="T3" s="721"/>
      <c r="U3" s="721"/>
      <c r="V3" s="713" t="s">
        <v>557</v>
      </c>
    </row>
    <row r="4" spans="1:22" ht="24" customHeight="1">
      <c r="A4" s="733"/>
      <c r="B4" s="733"/>
      <c r="C4" s="734"/>
      <c r="D4" s="718" t="s">
        <v>572</v>
      </c>
      <c r="E4" s="722" t="s">
        <v>669</v>
      </c>
      <c r="F4" s="716" t="s">
        <v>558</v>
      </c>
      <c r="G4" s="716"/>
      <c r="H4" s="716"/>
      <c r="I4" s="716"/>
      <c r="J4" s="716"/>
      <c r="K4" s="716"/>
      <c r="L4" s="717"/>
      <c r="M4" s="720" t="s">
        <v>574</v>
      </c>
      <c r="N4" s="712" t="s">
        <v>573</v>
      </c>
      <c r="O4" s="716" t="s">
        <v>559</v>
      </c>
      <c r="P4" s="716"/>
      <c r="Q4" s="716"/>
      <c r="R4" s="716"/>
      <c r="S4" s="716"/>
      <c r="T4" s="716"/>
      <c r="U4" s="716"/>
      <c r="V4" s="714"/>
    </row>
    <row r="5" spans="1:22" ht="24" customHeight="1">
      <c r="A5" s="617"/>
      <c r="B5" s="617"/>
      <c r="C5" s="618"/>
      <c r="D5" s="719"/>
      <c r="E5" s="723"/>
      <c r="F5" s="506" t="s">
        <v>560</v>
      </c>
      <c r="G5" s="506" t="s">
        <v>561</v>
      </c>
      <c r="H5" s="506" t="s">
        <v>562</v>
      </c>
      <c r="I5" s="506" t="s">
        <v>563</v>
      </c>
      <c r="J5" s="506" t="s">
        <v>575</v>
      </c>
      <c r="K5" s="505" t="s">
        <v>564</v>
      </c>
      <c r="L5" s="507" t="s">
        <v>236</v>
      </c>
      <c r="M5" s="724"/>
      <c r="N5" s="688"/>
      <c r="O5" s="506" t="s">
        <v>560</v>
      </c>
      <c r="P5" s="506" t="s">
        <v>565</v>
      </c>
      <c r="Q5" s="506" t="s">
        <v>566</v>
      </c>
      <c r="R5" s="506" t="s">
        <v>576</v>
      </c>
      <c r="S5" s="506" t="s">
        <v>237</v>
      </c>
      <c r="T5" s="505" t="s">
        <v>567</v>
      </c>
      <c r="U5" s="506" t="s">
        <v>236</v>
      </c>
      <c r="V5" s="715"/>
    </row>
    <row r="6" spans="1:22" ht="18" customHeight="1">
      <c r="A6" s="732" t="s">
        <v>568</v>
      </c>
      <c r="B6" s="725" t="s">
        <v>457</v>
      </c>
      <c r="C6" s="115" t="s">
        <v>251</v>
      </c>
      <c r="D6" s="103">
        <f>D7+D8</f>
        <v>53120</v>
      </c>
      <c r="E6" s="103">
        <f aca="true" t="shared" si="0" ref="E6:J6">E7+E8</f>
        <v>41945</v>
      </c>
      <c r="F6" s="103">
        <f t="shared" si="0"/>
        <v>11175</v>
      </c>
      <c r="G6" s="103">
        <f t="shared" si="0"/>
        <v>6691</v>
      </c>
      <c r="H6" s="103">
        <f t="shared" si="0"/>
        <v>646</v>
      </c>
      <c r="I6" s="103">
        <f t="shared" si="0"/>
        <v>725</v>
      </c>
      <c r="J6" s="103">
        <f t="shared" si="0"/>
        <v>726</v>
      </c>
      <c r="K6" s="103">
        <f aca="true" t="shared" si="1" ref="K6:V6">K7+K8</f>
        <v>1789</v>
      </c>
      <c r="L6" s="584">
        <f t="shared" si="1"/>
        <v>598</v>
      </c>
      <c r="M6" s="105">
        <f t="shared" si="1"/>
        <v>53368</v>
      </c>
      <c r="N6" s="103">
        <f t="shared" si="1"/>
        <v>41945</v>
      </c>
      <c r="O6" s="103">
        <f t="shared" si="1"/>
        <v>11423</v>
      </c>
      <c r="P6" s="103">
        <f t="shared" si="1"/>
        <v>5199</v>
      </c>
      <c r="Q6" s="103">
        <f t="shared" si="1"/>
        <v>1774</v>
      </c>
      <c r="R6" s="103">
        <f t="shared" si="1"/>
        <v>1069</v>
      </c>
      <c r="S6" s="103">
        <f t="shared" si="1"/>
        <v>349</v>
      </c>
      <c r="T6" s="103">
        <f t="shared" si="1"/>
        <v>2668</v>
      </c>
      <c r="U6" s="103">
        <f t="shared" si="1"/>
        <v>364</v>
      </c>
      <c r="V6" s="103">
        <f t="shared" si="1"/>
        <v>248</v>
      </c>
    </row>
    <row r="7" spans="1:22" ht="18" customHeight="1">
      <c r="A7" s="732"/>
      <c r="B7" s="726"/>
      <c r="C7" s="115" t="s">
        <v>569</v>
      </c>
      <c r="D7" s="103">
        <v>47424</v>
      </c>
      <c r="E7" s="103">
        <v>38723</v>
      </c>
      <c r="F7" s="103">
        <f aca="true" t="shared" si="2" ref="F7:F17">SUM(G7:L7)</f>
        <v>8701</v>
      </c>
      <c r="G7" s="103">
        <v>5221</v>
      </c>
      <c r="H7" s="103">
        <v>480</v>
      </c>
      <c r="I7" s="103">
        <v>443</v>
      </c>
      <c r="J7" s="103">
        <v>540</v>
      </c>
      <c r="K7" s="103">
        <v>1578</v>
      </c>
      <c r="L7" s="104">
        <v>439</v>
      </c>
      <c r="M7" s="105">
        <v>48417</v>
      </c>
      <c r="N7" s="104">
        <v>38723</v>
      </c>
      <c r="O7" s="597">
        <f aca="true" t="shared" si="3" ref="O7:O23">SUM(P7:U7)</f>
        <v>9694</v>
      </c>
      <c r="P7" s="105">
        <v>4590</v>
      </c>
      <c r="Q7" s="103">
        <v>1282</v>
      </c>
      <c r="R7" s="103">
        <v>908</v>
      </c>
      <c r="S7" s="103">
        <v>252</v>
      </c>
      <c r="T7" s="103">
        <v>2321</v>
      </c>
      <c r="U7" s="103">
        <v>341</v>
      </c>
      <c r="V7" s="114">
        <f aca="true" t="shared" si="4" ref="V7:V29">M7-D7</f>
        <v>993</v>
      </c>
    </row>
    <row r="8" spans="1:25" ht="18" customHeight="1">
      <c r="A8" s="732"/>
      <c r="B8" s="726"/>
      <c r="C8" s="115" t="s">
        <v>570</v>
      </c>
      <c r="D8" s="103">
        <v>5696</v>
      </c>
      <c r="E8" s="103">
        <v>3222</v>
      </c>
      <c r="F8" s="103">
        <f t="shared" si="2"/>
        <v>2474</v>
      </c>
      <c r="G8" s="103">
        <v>1470</v>
      </c>
      <c r="H8" s="103">
        <v>166</v>
      </c>
      <c r="I8" s="103">
        <v>282</v>
      </c>
      <c r="J8" s="103">
        <v>186</v>
      </c>
      <c r="K8" s="103">
        <v>211</v>
      </c>
      <c r="L8" s="104">
        <v>159</v>
      </c>
      <c r="M8" s="105">
        <v>4951</v>
      </c>
      <c r="N8" s="103">
        <v>3222</v>
      </c>
      <c r="O8" s="114">
        <f t="shared" si="3"/>
        <v>1729</v>
      </c>
      <c r="P8" s="103">
        <v>609</v>
      </c>
      <c r="Q8" s="103">
        <v>492</v>
      </c>
      <c r="R8" s="103">
        <v>161</v>
      </c>
      <c r="S8" s="103">
        <v>97</v>
      </c>
      <c r="T8" s="103">
        <v>347</v>
      </c>
      <c r="U8" s="103">
        <v>23</v>
      </c>
      <c r="V8" s="114">
        <f t="shared" si="4"/>
        <v>-745</v>
      </c>
      <c r="X8" s="700"/>
      <c r="Y8" s="699"/>
    </row>
    <row r="9" spans="1:25" ht="18" customHeight="1">
      <c r="A9" s="732"/>
      <c r="B9" s="725" t="s">
        <v>343</v>
      </c>
      <c r="C9" s="588" t="s">
        <v>251</v>
      </c>
      <c r="D9" s="583">
        <f>D10+D11</f>
        <v>6420</v>
      </c>
      <c r="E9" s="583">
        <f aca="true" t="shared" si="5" ref="E9:V9">E10+E11</f>
        <v>4184</v>
      </c>
      <c r="F9" s="583">
        <f t="shared" si="5"/>
        <v>2236</v>
      </c>
      <c r="G9" s="583">
        <f t="shared" si="5"/>
        <v>295</v>
      </c>
      <c r="H9" s="583">
        <f t="shared" si="5"/>
        <v>445</v>
      </c>
      <c r="I9" s="583">
        <f t="shared" si="5"/>
        <v>31</v>
      </c>
      <c r="J9" s="583">
        <f t="shared" si="5"/>
        <v>1069</v>
      </c>
      <c r="K9" s="583">
        <f t="shared" si="5"/>
        <v>354</v>
      </c>
      <c r="L9" s="584">
        <f t="shared" si="5"/>
        <v>42</v>
      </c>
      <c r="M9" s="585">
        <f t="shared" si="5"/>
        <v>5343</v>
      </c>
      <c r="N9" s="583">
        <f t="shared" si="5"/>
        <v>4184</v>
      </c>
      <c r="O9" s="583">
        <f t="shared" si="5"/>
        <v>1159</v>
      </c>
      <c r="P9" s="583">
        <f t="shared" si="5"/>
        <v>74</v>
      </c>
      <c r="Q9" s="583">
        <v>18</v>
      </c>
      <c r="R9" s="583">
        <f t="shared" si="5"/>
        <v>726</v>
      </c>
      <c r="S9" s="583">
        <f t="shared" si="5"/>
        <v>82</v>
      </c>
      <c r="T9" s="583">
        <f t="shared" si="5"/>
        <v>234</v>
      </c>
      <c r="U9" s="583">
        <v>25</v>
      </c>
      <c r="V9" s="626">
        <f t="shared" si="5"/>
        <v>-1077</v>
      </c>
      <c r="X9" s="140"/>
      <c r="Y9" s="282"/>
    </row>
    <row r="10" spans="1:25" ht="18" customHeight="1">
      <c r="A10" s="732"/>
      <c r="B10" s="726"/>
      <c r="C10" s="589" t="s">
        <v>569</v>
      </c>
      <c r="D10" s="103">
        <v>5864</v>
      </c>
      <c r="E10" s="103">
        <v>3986</v>
      </c>
      <c r="F10" s="103">
        <f t="shared" si="2"/>
        <v>1878</v>
      </c>
      <c r="G10" s="103">
        <v>236</v>
      </c>
      <c r="H10" s="103">
        <v>363</v>
      </c>
      <c r="I10" s="103">
        <v>19</v>
      </c>
      <c r="J10" s="103">
        <v>908</v>
      </c>
      <c r="K10" s="103">
        <v>320</v>
      </c>
      <c r="L10" s="104">
        <v>32</v>
      </c>
      <c r="M10" s="105">
        <v>4913</v>
      </c>
      <c r="N10" s="103">
        <v>3986</v>
      </c>
      <c r="O10" s="597">
        <f t="shared" si="3"/>
        <v>927</v>
      </c>
      <c r="P10" s="103">
        <v>72</v>
      </c>
      <c r="Q10" s="103">
        <v>18</v>
      </c>
      <c r="R10" s="103">
        <v>540</v>
      </c>
      <c r="S10" s="103">
        <v>65</v>
      </c>
      <c r="T10" s="103">
        <v>207</v>
      </c>
      <c r="U10" s="103">
        <v>25</v>
      </c>
      <c r="V10" s="114">
        <f t="shared" si="4"/>
        <v>-951</v>
      </c>
      <c r="X10" s="140"/>
      <c r="Y10" s="282"/>
    </row>
    <row r="11" spans="1:25" ht="18" customHeight="1">
      <c r="A11" s="732"/>
      <c r="B11" s="726"/>
      <c r="C11" s="590" t="s">
        <v>570</v>
      </c>
      <c r="D11" s="509">
        <v>556</v>
      </c>
      <c r="E11" s="509">
        <v>198</v>
      </c>
      <c r="F11" s="103">
        <f t="shared" si="2"/>
        <v>358</v>
      </c>
      <c r="G11" s="509">
        <v>59</v>
      </c>
      <c r="H11" s="509">
        <v>82</v>
      </c>
      <c r="I11" s="509">
        <v>12</v>
      </c>
      <c r="J11" s="509">
        <v>161</v>
      </c>
      <c r="K11" s="509">
        <v>34</v>
      </c>
      <c r="L11" s="510">
        <v>10</v>
      </c>
      <c r="M11" s="511">
        <v>430</v>
      </c>
      <c r="N11" s="509">
        <v>198</v>
      </c>
      <c r="O11" s="114">
        <f t="shared" si="3"/>
        <v>232</v>
      </c>
      <c r="P11" s="509">
        <v>2</v>
      </c>
      <c r="Q11" s="512" t="s">
        <v>571</v>
      </c>
      <c r="R11" s="509">
        <v>186</v>
      </c>
      <c r="S11" s="509">
        <v>17</v>
      </c>
      <c r="T11" s="509">
        <v>27</v>
      </c>
      <c r="U11" s="512" t="s">
        <v>571</v>
      </c>
      <c r="V11" s="513">
        <f t="shared" si="4"/>
        <v>-126</v>
      </c>
      <c r="X11" s="140"/>
      <c r="Y11" s="282"/>
    </row>
    <row r="12" spans="1:22" ht="18" customHeight="1">
      <c r="A12" s="736" t="s">
        <v>667</v>
      </c>
      <c r="B12" s="725" t="s">
        <v>457</v>
      </c>
      <c r="C12" s="115" t="s">
        <v>251</v>
      </c>
      <c r="D12" s="103">
        <f>D13+D14</f>
        <v>55437</v>
      </c>
      <c r="E12" s="103">
        <f aca="true" t="shared" si="6" ref="E12:V12">E13+E14</f>
        <v>41665</v>
      </c>
      <c r="F12" s="583">
        <f t="shared" si="6"/>
        <v>13772</v>
      </c>
      <c r="G12" s="103">
        <f t="shared" si="6"/>
        <v>8244</v>
      </c>
      <c r="H12" s="103">
        <f t="shared" si="6"/>
        <v>762</v>
      </c>
      <c r="I12" s="103">
        <f t="shared" si="6"/>
        <v>978</v>
      </c>
      <c r="J12" s="103">
        <f t="shared" si="6"/>
        <v>764</v>
      </c>
      <c r="K12" s="103">
        <f t="shared" si="6"/>
        <v>2226</v>
      </c>
      <c r="L12" s="104">
        <f t="shared" si="6"/>
        <v>798</v>
      </c>
      <c r="M12" s="105">
        <f t="shared" si="6"/>
        <v>54666</v>
      </c>
      <c r="N12" s="103">
        <f t="shared" si="6"/>
        <v>41665</v>
      </c>
      <c r="O12" s="583">
        <f t="shared" si="6"/>
        <v>13001</v>
      </c>
      <c r="P12" s="103">
        <f t="shared" si="6"/>
        <v>5550</v>
      </c>
      <c r="Q12" s="103">
        <f t="shared" si="6"/>
        <v>2098</v>
      </c>
      <c r="R12" s="103">
        <f t="shared" si="6"/>
        <v>1140</v>
      </c>
      <c r="S12" s="103">
        <f t="shared" si="6"/>
        <v>388</v>
      </c>
      <c r="T12" s="103">
        <f t="shared" si="6"/>
        <v>3383</v>
      </c>
      <c r="U12" s="103">
        <f t="shared" si="6"/>
        <v>442</v>
      </c>
      <c r="V12" s="597">
        <f t="shared" si="6"/>
        <v>-771</v>
      </c>
    </row>
    <row r="13" spans="1:25" ht="18" customHeight="1">
      <c r="A13" s="737"/>
      <c r="B13" s="726"/>
      <c r="C13" s="115" t="s">
        <v>569</v>
      </c>
      <c r="D13" s="103">
        <v>49918</v>
      </c>
      <c r="E13" s="103">
        <v>38890</v>
      </c>
      <c r="F13" s="103">
        <f t="shared" si="2"/>
        <v>11028</v>
      </c>
      <c r="G13" s="103">
        <v>6735</v>
      </c>
      <c r="H13" s="103">
        <v>541</v>
      </c>
      <c r="I13" s="103">
        <v>633</v>
      </c>
      <c r="J13" s="103">
        <v>635</v>
      </c>
      <c r="K13" s="103">
        <v>1956</v>
      </c>
      <c r="L13" s="104">
        <v>528</v>
      </c>
      <c r="M13" s="105">
        <v>50193</v>
      </c>
      <c r="N13" s="103">
        <v>38890</v>
      </c>
      <c r="O13" s="597">
        <f t="shared" si="3"/>
        <v>11303</v>
      </c>
      <c r="P13" s="103">
        <v>5084</v>
      </c>
      <c r="Q13" s="103">
        <v>1558</v>
      </c>
      <c r="R13" s="103">
        <v>968</v>
      </c>
      <c r="S13" s="103">
        <v>292</v>
      </c>
      <c r="T13" s="103">
        <v>2975</v>
      </c>
      <c r="U13" s="103">
        <v>426</v>
      </c>
      <c r="V13" s="114">
        <f t="shared" si="4"/>
        <v>275</v>
      </c>
      <c r="X13" s="700"/>
      <c r="Y13" s="699"/>
    </row>
    <row r="14" spans="1:22" ht="18" customHeight="1">
      <c r="A14" s="737"/>
      <c r="B14" s="726"/>
      <c r="C14" s="115" t="s">
        <v>570</v>
      </c>
      <c r="D14" s="103">
        <v>5519</v>
      </c>
      <c r="E14" s="103">
        <v>2775</v>
      </c>
      <c r="F14" s="103">
        <f t="shared" si="2"/>
        <v>2744</v>
      </c>
      <c r="G14" s="103">
        <v>1509</v>
      </c>
      <c r="H14" s="103">
        <v>221</v>
      </c>
      <c r="I14" s="103">
        <v>345</v>
      </c>
      <c r="J14" s="103">
        <v>129</v>
      </c>
      <c r="K14" s="103">
        <v>270</v>
      </c>
      <c r="L14" s="104">
        <v>270</v>
      </c>
      <c r="M14" s="105">
        <v>4473</v>
      </c>
      <c r="N14" s="103">
        <v>2775</v>
      </c>
      <c r="O14" s="114">
        <f t="shared" si="3"/>
        <v>1698</v>
      </c>
      <c r="P14" s="103">
        <v>466</v>
      </c>
      <c r="Q14" s="103">
        <v>540</v>
      </c>
      <c r="R14" s="103">
        <v>172</v>
      </c>
      <c r="S14" s="103">
        <v>96</v>
      </c>
      <c r="T14" s="103">
        <v>408</v>
      </c>
      <c r="U14" s="103">
        <v>16</v>
      </c>
      <c r="V14" s="114">
        <f t="shared" si="4"/>
        <v>-1046</v>
      </c>
    </row>
    <row r="15" spans="1:22" ht="18" customHeight="1">
      <c r="A15" s="737"/>
      <c r="B15" s="725" t="s">
        <v>343</v>
      </c>
      <c r="C15" s="588" t="s">
        <v>251</v>
      </c>
      <c r="D15" s="583">
        <f>D16+D17</f>
        <v>6378</v>
      </c>
      <c r="E15" s="583">
        <f aca="true" t="shared" si="7" ref="E15:J15">E16+E17</f>
        <v>3961</v>
      </c>
      <c r="F15" s="583">
        <f t="shared" si="7"/>
        <v>2417</v>
      </c>
      <c r="G15" s="583">
        <f t="shared" si="7"/>
        <v>361</v>
      </c>
      <c r="H15" s="583">
        <f t="shared" si="7"/>
        <v>417</v>
      </c>
      <c r="I15" s="583">
        <f t="shared" si="7"/>
        <v>42</v>
      </c>
      <c r="J15" s="583">
        <f t="shared" si="7"/>
        <v>1140</v>
      </c>
      <c r="K15" s="583">
        <f aca="true" t="shared" si="8" ref="K15:T15">K16+K17</f>
        <v>381</v>
      </c>
      <c r="L15" s="584">
        <f t="shared" si="8"/>
        <v>76</v>
      </c>
      <c r="M15" s="585">
        <f t="shared" si="8"/>
        <v>5315</v>
      </c>
      <c r="N15" s="583">
        <f t="shared" si="8"/>
        <v>3961</v>
      </c>
      <c r="O15" s="583">
        <f t="shared" si="8"/>
        <v>1354</v>
      </c>
      <c r="P15" s="583">
        <f t="shared" si="8"/>
        <v>98</v>
      </c>
      <c r="Q15" s="583">
        <f t="shared" si="8"/>
        <v>14</v>
      </c>
      <c r="R15" s="583">
        <f t="shared" si="8"/>
        <v>764</v>
      </c>
      <c r="S15" s="583">
        <f t="shared" si="8"/>
        <v>94</v>
      </c>
      <c r="T15" s="583">
        <f t="shared" si="8"/>
        <v>350</v>
      </c>
      <c r="U15" s="583">
        <v>34</v>
      </c>
      <c r="V15" s="626">
        <f>V16+V17</f>
        <v>-1063</v>
      </c>
    </row>
    <row r="16" spans="1:22" ht="18" customHeight="1">
      <c r="A16" s="737"/>
      <c r="B16" s="726"/>
      <c r="C16" s="589" t="s">
        <v>569</v>
      </c>
      <c r="D16" s="103">
        <v>5754</v>
      </c>
      <c r="E16" s="103">
        <v>3753</v>
      </c>
      <c r="F16" s="103">
        <f t="shared" si="2"/>
        <v>2001</v>
      </c>
      <c r="G16" s="103">
        <v>270</v>
      </c>
      <c r="H16" s="103">
        <v>351</v>
      </c>
      <c r="I16" s="103">
        <v>21</v>
      </c>
      <c r="J16" s="103">
        <v>968</v>
      </c>
      <c r="K16" s="103">
        <v>343</v>
      </c>
      <c r="L16" s="104">
        <v>48</v>
      </c>
      <c r="M16" s="105">
        <v>4950</v>
      </c>
      <c r="N16" s="103">
        <v>3753</v>
      </c>
      <c r="O16" s="103">
        <f t="shared" si="3"/>
        <v>1197</v>
      </c>
      <c r="P16" s="103">
        <v>95</v>
      </c>
      <c r="Q16" s="103">
        <v>12</v>
      </c>
      <c r="R16" s="103">
        <v>635</v>
      </c>
      <c r="S16" s="103">
        <v>90</v>
      </c>
      <c r="T16" s="103">
        <v>331</v>
      </c>
      <c r="U16" s="103">
        <v>34</v>
      </c>
      <c r="V16" s="114">
        <f t="shared" si="4"/>
        <v>-804</v>
      </c>
    </row>
    <row r="17" spans="1:22" ht="18" customHeight="1">
      <c r="A17" s="738"/>
      <c r="B17" s="726"/>
      <c r="C17" s="590" t="s">
        <v>570</v>
      </c>
      <c r="D17" s="509">
        <v>624</v>
      </c>
      <c r="E17" s="509">
        <v>208</v>
      </c>
      <c r="F17" s="103">
        <f t="shared" si="2"/>
        <v>416</v>
      </c>
      <c r="G17" s="509">
        <v>91</v>
      </c>
      <c r="H17" s="509">
        <v>66</v>
      </c>
      <c r="I17" s="509">
        <v>21</v>
      </c>
      <c r="J17" s="509">
        <v>172</v>
      </c>
      <c r="K17" s="509">
        <v>38</v>
      </c>
      <c r="L17" s="510">
        <v>28</v>
      </c>
      <c r="M17" s="511">
        <v>365</v>
      </c>
      <c r="N17" s="509">
        <v>208</v>
      </c>
      <c r="O17" s="103">
        <f t="shared" si="3"/>
        <v>157</v>
      </c>
      <c r="P17" s="509">
        <v>3</v>
      </c>
      <c r="Q17" s="509">
        <v>2</v>
      </c>
      <c r="R17" s="509">
        <v>129</v>
      </c>
      <c r="S17" s="509">
        <v>4</v>
      </c>
      <c r="T17" s="509">
        <v>19</v>
      </c>
      <c r="U17" s="512" t="s">
        <v>571</v>
      </c>
      <c r="V17" s="513">
        <f t="shared" si="4"/>
        <v>-259</v>
      </c>
    </row>
    <row r="18" spans="1:22" ht="18" customHeight="1">
      <c r="A18" s="731" t="s">
        <v>666</v>
      </c>
      <c r="B18" s="725" t="s">
        <v>457</v>
      </c>
      <c r="C18" s="588" t="s">
        <v>208</v>
      </c>
      <c r="D18" s="583">
        <f>D19+D20</f>
        <v>54075</v>
      </c>
      <c r="E18" s="583">
        <f aca="true" t="shared" si="9" ref="E18:V18">E19+E20</f>
        <v>39004</v>
      </c>
      <c r="F18" s="583">
        <f t="shared" si="9"/>
        <v>15071</v>
      </c>
      <c r="G18" s="583">
        <f t="shared" si="9"/>
        <v>8585</v>
      </c>
      <c r="H18" s="583">
        <f t="shared" si="9"/>
        <v>846</v>
      </c>
      <c r="I18" s="583">
        <f t="shared" si="9"/>
        <v>1096</v>
      </c>
      <c r="J18" s="583">
        <f t="shared" si="9"/>
        <v>938</v>
      </c>
      <c r="K18" s="583">
        <f t="shared" si="9"/>
        <v>2687</v>
      </c>
      <c r="L18" s="584">
        <f t="shared" si="9"/>
        <v>919</v>
      </c>
      <c r="M18" s="585">
        <f t="shared" si="9"/>
        <v>52887</v>
      </c>
      <c r="N18" s="583">
        <f t="shared" si="9"/>
        <v>39004</v>
      </c>
      <c r="O18" s="583">
        <f t="shared" si="9"/>
        <v>13883</v>
      </c>
      <c r="P18" s="583">
        <f t="shared" si="9"/>
        <v>5884</v>
      </c>
      <c r="Q18" s="583">
        <f t="shared" si="9"/>
        <v>2169</v>
      </c>
      <c r="R18" s="583">
        <f t="shared" si="9"/>
        <v>1183</v>
      </c>
      <c r="S18" s="583">
        <f t="shared" si="9"/>
        <v>428</v>
      </c>
      <c r="T18" s="583">
        <f t="shared" si="9"/>
        <v>3792</v>
      </c>
      <c r="U18" s="583">
        <f t="shared" si="9"/>
        <v>427</v>
      </c>
      <c r="V18" s="626">
        <f t="shared" si="9"/>
        <v>-1188</v>
      </c>
    </row>
    <row r="19" spans="1:25" ht="18" customHeight="1">
      <c r="A19" s="731"/>
      <c r="B19" s="726"/>
      <c r="C19" s="589" t="s">
        <v>238</v>
      </c>
      <c r="D19" s="103">
        <v>49288</v>
      </c>
      <c r="E19" s="103">
        <v>36600</v>
      </c>
      <c r="F19" s="330">
        <f aca="true" t="shared" si="10" ref="F19:F29">SUM(G19:L19)</f>
        <v>12688</v>
      </c>
      <c r="G19" s="103">
        <v>7406</v>
      </c>
      <c r="H19" s="103">
        <v>590</v>
      </c>
      <c r="I19" s="103">
        <v>763</v>
      </c>
      <c r="J19" s="103">
        <v>870</v>
      </c>
      <c r="K19" s="103">
        <v>2410</v>
      </c>
      <c r="L19" s="104">
        <v>649</v>
      </c>
      <c r="M19" s="105">
        <v>48960</v>
      </c>
      <c r="N19" s="103">
        <v>36600</v>
      </c>
      <c r="O19" s="103">
        <f t="shared" si="3"/>
        <v>12360</v>
      </c>
      <c r="P19" s="103">
        <v>5576</v>
      </c>
      <c r="Q19" s="103">
        <v>1596</v>
      </c>
      <c r="R19" s="103">
        <v>1000</v>
      </c>
      <c r="S19" s="103">
        <v>351</v>
      </c>
      <c r="T19" s="103">
        <v>3412</v>
      </c>
      <c r="U19" s="103">
        <v>425</v>
      </c>
      <c r="V19" s="114">
        <f t="shared" si="4"/>
        <v>-328</v>
      </c>
      <c r="X19" s="700"/>
      <c r="Y19" s="699"/>
    </row>
    <row r="20" spans="1:25" ht="18" customHeight="1">
      <c r="A20" s="731"/>
      <c r="B20" s="726"/>
      <c r="C20" s="590" t="s">
        <v>239</v>
      </c>
      <c r="D20" s="509">
        <v>4787</v>
      </c>
      <c r="E20" s="509">
        <v>2404</v>
      </c>
      <c r="F20" s="112">
        <f t="shared" si="10"/>
        <v>2383</v>
      </c>
      <c r="G20" s="509">
        <v>1179</v>
      </c>
      <c r="H20" s="509">
        <v>256</v>
      </c>
      <c r="I20" s="509">
        <v>333</v>
      </c>
      <c r="J20" s="509">
        <v>68</v>
      </c>
      <c r="K20" s="509">
        <v>277</v>
      </c>
      <c r="L20" s="510">
        <v>270</v>
      </c>
      <c r="M20" s="511">
        <v>3927</v>
      </c>
      <c r="N20" s="509">
        <v>2404</v>
      </c>
      <c r="O20" s="509">
        <f t="shared" si="3"/>
        <v>1523</v>
      </c>
      <c r="P20" s="509">
        <v>308</v>
      </c>
      <c r="Q20" s="509">
        <v>573</v>
      </c>
      <c r="R20" s="509">
        <v>183</v>
      </c>
      <c r="S20" s="509">
        <v>77</v>
      </c>
      <c r="T20" s="509">
        <v>380</v>
      </c>
      <c r="U20" s="509">
        <v>2</v>
      </c>
      <c r="V20" s="513">
        <f t="shared" si="4"/>
        <v>-860</v>
      </c>
      <c r="X20" s="140"/>
      <c r="Y20" s="282"/>
    </row>
    <row r="21" spans="1:25" ht="18" customHeight="1">
      <c r="A21" s="731"/>
      <c r="B21" s="725" t="s">
        <v>343</v>
      </c>
      <c r="C21" s="115" t="s">
        <v>208</v>
      </c>
      <c r="D21" s="103">
        <f>D22+D23</f>
        <v>6185</v>
      </c>
      <c r="E21" s="103">
        <f aca="true" t="shared" si="11" ref="E21:V21">E22+E23</f>
        <v>3619</v>
      </c>
      <c r="F21" s="103">
        <f t="shared" si="11"/>
        <v>2566</v>
      </c>
      <c r="G21" s="103">
        <f t="shared" si="11"/>
        <v>385</v>
      </c>
      <c r="H21" s="103">
        <f t="shared" si="11"/>
        <v>430</v>
      </c>
      <c r="I21" s="103">
        <f t="shared" si="11"/>
        <v>57</v>
      </c>
      <c r="J21" s="103">
        <f t="shared" si="11"/>
        <v>1183</v>
      </c>
      <c r="K21" s="103">
        <f t="shared" si="11"/>
        <v>441</v>
      </c>
      <c r="L21" s="104">
        <f t="shared" si="11"/>
        <v>70</v>
      </c>
      <c r="M21" s="105">
        <f t="shared" si="11"/>
        <v>5300</v>
      </c>
      <c r="N21" s="103">
        <f t="shared" si="11"/>
        <v>3619</v>
      </c>
      <c r="O21" s="103">
        <f t="shared" si="11"/>
        <v>1681</v>
      </c>
      <c r="P21" s="103">
        <f t="shared" si="11"/>
        <v>101</v>
      </c>
      <c r="Q21" s="103">
        <f t="shared" si="11"/>
        <v>24</v>
      </c>
      <c r="R21" s="103">
        <f t="shared" si="11"/>
        <v>938</v>
      </c>
      <c r="S21" s="103">
        <f t="shared" si="11"/>
        <v>130</v>
      </c>
      <c r="T21" s="103">
        <f t="shared" si="11"/>
        <v>442</v>
      </c>
      <c r="U21" s="103">
        <v>46</v>
      </c>
      <c r="V21" s="597">
        <f t="shared" si="11"/>
        <v>-885</v>
      </c>
      <c r="X21" s="140"/>
      <c r="Y21" s="282"/>
    </row>
    <row r="22" spans="1:25" ht="18" customHeight="1">
      <c r="A22" s="731"/>
      <c r="B22" s="726"/>
      <c r="C22" s="115" t="s">
        <v>238</v>
      </c>
      <c r="D22" s="103">
        <v>5561</v>
      </c>
      <c r="E22" s="103">
        <v>3434</v>
      </c>
      <c r="F22" s="103">
        <f t="shared" si="10"/>
        <v>2127</v>
      </c>
      <c r="G22" s="103">
        <v>312</v>
      </c>
      <c r="H22" s="103">
        <v>355</v>
      </c>
      <c r="I22" s="103">
        <v>21</v>
      </c>
      <c r="J22" s="103">
        <v>1000</v>
      </c>
      <c r="K22" s="103">
        <v>385</v>
      </c>
      <c r="L22" s="104">
        <v>54</v>
      </c>
      <c r="M22" s="105">
        <v>5029</v>
      </c>
      <c r="N22" s="103">
        <v>3434</v>
      </c>
      <c r="O22" s="103">
        <f t="shared" si="3"/>
        <v>1595</v>
      </c>
      <c r="P22" s="103">
        <v>99</v>
      </c>
      <c r="Q22" s="103">
        <v>23</v>
      </c>
      <c r="R22" s="103">
        <v>870</v>
      </c>
      <c r="S22" s="103">
        <v>123</v>
      </c>
      <c r="T22" s="103">
        <v>434</v>
      </c>
      <c r="U22" s="103">
        <v>46</v>
      </c>
      <c r="V22" s="114">
        <f t="shared" si="4"/>
        <v>-532</v>
      </c>
      <c r="X22" s="140"/>
      <c r="Y22" s="282"/>
    </row>
    <row r="23" spans="1:25" ht="18" customHeight="1">
      <c r="A23" s="731"/>
      <c r="B23" s="726"/>
      <c r="C23" s="115" t="s">
        <v>239</v>
      </c>
      <c r="D23" s="103">
        <v>624</v>
      </c>
      <c r="E23" s="103">
        <v>185</v>
      </c>
      <c r="F23" s="103">
        <f t="shared" si="10"/>
        <v>439</v>
      </c>
      <c r="G23" s="103">
        <v>73</v>
      </c>
      <c r="H23" s="103">
        <v>75</v>
      </c>
      <c r="I23" s="103">
        <v>36</v>
      </c>
      <c r="J23" s="103">
        <v>183</v>
      </c>
      <c r="K23" s="103">
        <v>56</v>
      </c>
      <c r="L23" s="104">
        <v>16</v>
      </c>
      <c r="M23" s="105">
        <v>271</v>
      </c>
      <c r="N23" s="103">
        <v>185</v>
      </c>
      <c r="O23" s="103">
        <f t="shared" si="3"/>
        <v>86</v>
      </c>
      <c r="P23" s="103">
        <v>2</v>
      </c>
      <c r="Q23" s="103">
        <v>1</v>
      </c>
      <c r="R23" s="103">
        <v>68</v>
      </c>
      <c r="S23" s="103">
        <v>7</v>
      </c>
      <c r="T23" s="103">
        <v>8</v>
      </c>
      <c r="U23" s="512" t="s">
        <v>571</v>
      </c>
      <c r="V23" s="114">
        <f t="shared" si="4"/>
        <v>-353</v>
      </c>
      <c r="X23" s="140"/>
      <c r="Y23" s="282"/>
    </row>
    <row r="24" spans="1:25" ht="18" customHeight="1">
      <c r="A24" s="727" t="s">
        <v>347</v>
      </c>
      <c r="B24" s="725" t="s">
        <v>457</v>
      </c>
      <c r="C24" s="588" t="s">
        <v>251</v>
      </c>
      <c r="D24" s="583">
        <f>D25+D26</f>
        <v>52095</v>
      </c>
      <c r="E24" s="583">
        <f aca="true" t="shared" si="12" ref="E24:V24">E25+E26</f>
        <v>36270</v>
      </c>
      <c r="F24" s="583">
        <f t="shared" si="12"/>
        <v>15825</v>
      </c>
      <c r="G24" s="583">
        <f t="shared" si="12"/>
        <v>8894</v>
      </c>
      <c r="H24" s="583">
        <f t="shared" si="12"/>
        <v>838</v>
      </c>
      <c r="I24" s="583">
        <f t="shared" si="12"/>
        <v>1154</v>
      </c>
      <c r="J24" s="583">
        <f t="shared" si="12"/>
        <v>1004</v>
      </c>
      <c r="K24" s="583">
        <f t="shared" si="12"/>
        <v>3001</v>
      </c>
      <c r="L24" s="584">
        <f t="shared" si="12"/>
        <v>934</v>
      </c>
      <c r="M24" s="585">
        <f t="shared" si="12"/>
        <v>50615</v>
      </c>
      <c r="N24" s="583">
        <f t="shared" si="12"/>
        <v>36270</v>
      </c>
      <c r="O24" s="583">
        <f t="shared" si="12"/>
        <v>14345</v>
      </c>
      <c r="P24" s="583">
        <f t="shared" si="12"/>
        <v>5966</v>
      </c>
      <c r="Q24" s="583">
        <f t="shared" si="12"/>
        <v>2317</v>
      </c>
      <c r="R24" s="583">
        <f t="shared" si="12"/>
        <v>1168</v>
      </c>
      <c r="S24" s="583">
        <f t="shared" si="12"/>
        <v>458</v>
      </c>
      <c r="T24" s="583">
        <f t="shared" si="12"/>
        <v>3965</v>
      </c>
      <c r="U24" s="583">
        <f t="shared" si="12"/>
        <v>471</v>
      </c>
      <c r="V24" s="626">
        <f t="shared" si="12"/>
        <v>-1480</v>
      </c>
      <c r="X24" s="140"/>
      <c r="Y24" s="282"/>
    </row>
    <row r="25" spans="1:25" ht="18" customHeight="1">
      <c r="A25" s="728"/>
      <c r="B25" s="726"/>
      <c r="C25" s="589" t="s">
        <v>569</v>
      </c>
      <c r="D25" s="103">
        <v>47530</v>
      </c>
      <c r="E25" s="103">
        <v>34104</v>
      </c>
      <c r="F25" s="103">
        <f t="shared" si="10"/>
        <v>13426</v>
      </c>
      <c r="G25" s="103">
        <v>7731</v>
      </c>
      <c r="H25" s="103">
        <v>576</v>
      </c>
      <c r="I25" s="103">
        <v>835</v>
      </c>
      <c r="J25" s="103">
        <v>957</v>
      </c>
      <c r="K25" s="103">
        <v>2692</v>
      </c>
      <c r="L25" s="104">
        <v>635</v>
      </c>
      <c r="M25" s="105">
        <v>47167</v>
      </c>
      <c r="N25" s="103">
        <v>34104</v>
      </c>
      <c r="O25" s="103">
        <f>SUM(P25:U25)</f>
        <v>13063</v>
      </c>
      <c r="P25" s="103">
        <v>5731</v>
      </c>
      <c r="Q25" s="103">
        <v>1809</v>
      </c>
      <c r="R25" s="103">
        <v>1034</v>
      </c>
      <c r="S25" s="103">
        <v>381</v>
      </c>
      <c r="T25" s="103">
        <v>3642</v>
      </c>
      <c r="U25" s="103">
        <v>466</v>
      </c>
      <c r="V25" s="114">
        <f t="shared" si="4"/>
        <v>-363</v>
      </c>
      <c r="W25" s="106"/>
      <c r="X25" s="140"/>
      <c r="Y25" s="282"/>
    </row>
    <row r="26" spans="1:25" ht="18" customHeight="1">
      <c r="A26" s="728"/>
      <c r="B26" s="726"/>
      <c r="C26" s="590" t="s">
        <v>570</v>
      </c>
      <c r="D26" s="509">
        <v>4565</v>
      </c>
      <c r="E26" s="509">
        <v>2166</v>
      </c>
      <c r="F26" s="509">
        <f t="shared" si="10"/>
        <v>2399</v>
      </c>
      <c r="G26" s="509">
        <v>1163</v>
      </c>
      <c r="H26" s="509">
        <v>262</v>
      </c>
      <c r="I26" s="509">
        <v>319</v>
      </c>
      <c r="J26" s="509">
        <v>47</v>
      </c>
      <c r="K26" s="509">
        <v>309</v>
      </c>
      <c r="L26" s="510">
        <v>299</v>
      </c>
      <c r="M26" s="511">
        <v>3448</v>
      </c>
      <c r="N26" s="509">
        <v>2166</v>
      </c>
      <c r="O26" s="509">
        <f>SUM(P26:U26)</f>
        <v>1282</v>
      </c>
      <c r="P26" s="509">
        <v>235</v>
      </c>
      <c r="Q26" s="509">
        <v>508</v>
      </c>
      <c r="R26" s="509">
        <v>134</v>
      </c>
      <c r="S26" s="509">
        <v>77</v>
      </c>
      <c r="T26" s="509">
        <v>323</v>
      </c>
      <c r="U26" s="509">
        <v>5</v>
      </c>
      <c r="V26" s="513">
        <f t="shared" si="4"/>
        <v>-1117</v>
      </c>
      <c r="W26" s="106"/>
      <c r="X26" s="140"/>
      <c r="Y26" s="282"/>
    </row>
    <row r="27" spans="1:25" ht="18" customHeight="1">
      <c r="A27" s="728"/>
      <c r="B27" s="725" t="s">
        <v>343</v>
      </c>
      <c r="C27" s="115" t="s">
        <v>251</v>
      </c>
      <c r="D27" s="103">
        <f>D28+D29</f>
        <v>5846</v>
      </c>
      <c r="E27" s="103">
        <f aca="true" t="shared" si="13" ref="E27:V27">E28+E29</f>
        <v>3195</v>
      </c>
      <c r="F27" s="103">
        <f t="shared" si="13"/>
        <v>2651</v>
      </c>
      <c r="G27" s="103">
        <f t="shared" si="13"/>
        <v>424</v>
      </c>
      <c r="H27" s="103">
        <f t="shared" si="13"/>
        <v>421</v>
      </c>
      <c r="I27" s="103">
        <f t="shared" si="13"/>
        <v>58</v>
      </c>
      <c r="J27" s="103">
        <f t="shared" si="13"/>
        <v>1168</v>
      </c>
      <c r="K27" s="103">
        <f t="shared" si="13"/>
        <v>518</v>
      </c>
      <c r="L27" s="104">
        <f t="shared" si="13"/>
        <v>62</v>
      </c>
      <c r="M27" s="105">
        <f t="shared" si="13"/>
        <v>5055</v>
      </c>
      <c r="N27" s="103">
        <f t="shared" si="13"/>
        <v>3195</v>
      </c>
      <c r="O27" s="103">
        <f t="shared" si="13"/>
        <v>1860</v>
      </c>
      <c r="P27" s="103">
        <f t="shared" si="13"/>
        <v>137</v>
      </c>
      <c r="Q27" s="103">
        <f t="shared" si="13"/>
        <v>50</v>
      </c>
      <c r="R27" s="103">
        <f t="shared" si="13"/>
        <v>1004</v>
      </c>
      <c r="S27" s="103">
        <f t="shared" si="13"/>
        <v>120</v>
      </c>
      <c r="T27" s="103">
        <f t="shared" si="13"/>
        <v>505</v>
      </c>
      <c r="U27" s="103">
        <v>44</v>
      </c>
      <c r="V27" s="597">
        <f t="shared" si="13"/>
        <v>-791</v>
      </c>
      <c r="X27" s="140"/>
      <c r="Y27" s="282"/>
    </row>
    <row r="28" spans="1:25" ht="18" customHeight="1">
      <c r="A28" s="728"/>
      <c r="B28" s="726"/>
      <c r="C28" s="115" t="s">
        <v>569</v>
      </c>
      <c r="D28" s="103">
        <v>5306</v>
      </c>
      <c r="E28" s="103">
        <v>3048</v>
      </c>
      <c r="F28" s="103">
        <f t="shared" si="10"/>
        <v>2258</v>
      </c>
      <c r="G28" s="103">
        <v>331</v>
      </c>
      <c r="H28" s="103">
        <v>351</v>
      </c>
      <c r="I28" s="103">
        <v>31</v>
      </c>
      <c r="J28" s="103">
        <v>1034</v>
      </c>
      <c r="K28" s="103">
        <v>472</v>
      </c>
      <c r="L28" s="104">
        <v>39</v>
      </c>
      <c r="M28" s="105">
        <v>4849</v>
      </c>
      <c r="N28" s="103">
        <v>3048</v>
      </c>
      <c r="O28" s="103">
        <f>SUM(P28:U28)</f>
        <v>1801</v>
      </c>
      <c r="P28" s="103">
        <v>135</v>
      </c>
      <c r="Q28" s="103">
        <v>47</v>
      </c>
      <c r="R28" s="103">
        <v>957</v>
      </c>
      <c r="S28" s="103">
        <v>117</v>
      </c>
      <c r="T28" s="103">
        <v>501</v>
      </c>
      <c r="U28" s="103">
        <v>44</v>
      </c>
      <c r="V28" s="114">
        <f t="shared" si="4"/>
        <v>-457</v>
      </c>
      <c r="W28" s="106"/>
      <c r="X28" s="140"/>
      <c r="Y28" s="282"/>
    </row>
    <row r="29" spans="1:25" ht="18" customHeight="1">
      <c r="A29" s="729"/>
      <c r="B29" s="726"/>
      <c r="C29" s="508" t="s">
        <v>570</v>
      </c>
      <c r="D29" s="509">
        <v>540</v>
      </c>
      <c r="E29" s="509">
        <v>147</v>
      </c>
      <c r="F29" s="509">
        <f t="shared" si="10"/>
        <v>393</v>
      </c>
      <c r="G29" s="509">
        <v>93</v>
      </c>
      <c r="H29" s="509">
        <v>70</v>
      </c>
      <c r="I29" s="509">
        <v>27</v>
      </c>
      <c r="J29" s="509">
        <v>134</v>
      </c>
      <c r="K29" s="509">
        <v>46</v>
      </c>
      <c r="L29" s="510">
        <v>23</v>
      </c>
      <c r="M29" s="511">
        <v>206</v>
      </c>
      <c r="N29" s="509">
        <v>147</v>
      </c>
      <c r="O29" s="509">
        <f>SUM(P29:U29)</f>
        <v>59</v>
      </c>
      <c r="P29" s="509">
        <v>2</v>
      </c>
      <c r="Q29" s="509">
        <v>3</v>
      </c>
      <c r="R29" s="509">
        <v>47</v>
      </c>
      <c r="S29" s="509">
        <v>3</v>
      </c>
      <c r="T29" s="509">
        <v>4</v>
      </c>
      <c r="U29" s="512" t="s">
        <v>571</v>
      </c>
      <c r="V29" s="513">
        <f t="shared" si="4"/>
        <v>-334</v>
      </c>
      <c r="W29" s="106"/>
      <c r="X29" s="140"/>
      <c r="Y29" s="282"/>
    </row>
    <row r="30" spans="1:30" ht="24" customHeight="1">
      <c r="A30" s="730" t="s">
        <v>281</v>
      </c>
      <c r="B30" s="730"/>
      <c r="C30" s="730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8"/>
      <c r="X30" s="282"/>
      <c r="Y30" s="282"/>
      <c r="Z30" s="171"/>
      <c r="AA30" s="171"/>
      <c r="AB30" s="171"/>
      <c r="AC30" s="171"/>
      <c r="AD30" s="171"/>
    </row>
    <row r="31" spans="3:30" ht="24" customHeight="1">
      <c r="C31" s="710"/>
      <c r="D31" s="710"/>
      <c r="E31" s="710"/>
      <c r="F31" s="710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8"/>
      <c r="X31" s="282"/>
      <c r="Y31" s="282"/>
      <c r="Z31" s="171"/>
      <c r="AA31" s="171"/>
      <c r="AB31" s="171"/>
      <c r="AC31" s="171"/>
      <c r="AD31" s="171"/>
    </row>
    <row r="32" spans="3:30" ht="24" customHeight="1">
      <c r="C32" s="286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8"/>
      <c r="X32" s="282"/>
      <c r="Y32" s="282"/>
      <c r="Z32" s="171"/>
      <c r="AA32" s="171"/>
      <c r="AB32" s="171"/>
      <c r="AC32" s="171"/>
      <c r="AD32" s="171"/>
    </row>
    <row r="33" spans="3:30" ht="24" customHeight="1">
      <c r="C33" s="286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8"/>
      <c r="X33" s="282"/>
      <c r="Y33" s="282"/>
      <c r="Z33" s="171"/>
      <c r="AA33" s="171"/>
      <c r="AB33" s="171"/>
      <c r="AC33" s="171"/>
      <c r="AD33" s="171"/>
    </row>
    <row r="34" spans="24:30" s="92" customFormat="1" ht="21" customHeight="1">
      <c r="X34" s="174"/>
      <c r="Y34" s="174"/>
      <c r="Z34" s="174"/>
      <c r="AA34" s="174"/>
      <c r="AB34" s="174"/>
      <c r="AC34" s="174"/>
      <c r="AD34" s="174"/>
    </row>
    <row r="64" ht="12">
      <c r="Q64" s="175"/>
    </row>
  </sheetData>
  <mergeCells count="30">
    <mergeCell ref="A3:C5"/>
    <mergeCell ref="A2:C2"/>
    <mergeCell ref="B15:B17"/>
    <mergeCell ref="A12:A17"/>
    <mergeCell ref="B18:B20"/>
    <mergeCell ref="B21:B23"/>
    <mergeCell ref="A18:A23"/>
    <mergeCell ref="B6:B8"/>
    <mergeCell ref="B9:B11"/>
    <mergeCell ref="A6:A11"/>
    <mergeCell ref="B12:B14"/>
    <mergeCell ref="B24:B26"/>
    <mergeCell ref="B27:B29"/>
    <mergeCell ref="A24:A29"/>
    <mergeCell ref="A30:C30"/>
    <mergeCell ref="F4:L4"/>
    <mergeCell ref="M4:M5"/>
    <mergeCell ref="X19:Y19"/>
    <mergeCell ref="X13:Y13"/>
    <mergeCell ref="X8:Y8"/>
    <mergeCell ref="C31:F31"/>
    <mergeCell ref="M1:V1"/>
    <mergeCell ref="C1:L1"/>
    <mergeCell ref="N4:N5"/>
    <mergeCell ref="V3:V5"/>
    <mergeCell ref="O4:U4"/>
    <mergeCell ref="D3:L3"/>
    <mergeCell ref="D4:D5"/>
    <mergeCell ref="M3:U3"/>
    <mergeCell ref="E4:E5"/>
  </mergeCells>
  <printOptions/>
  <pageMargins left="0.75" right="0.75" top="0.77" bottom="0.77" header="0.512" footer="0.512"/>
  <pageSetup horizontalDpi="600" verticalDpi="600" orientation="portrait" paperSize="9" scale="87" r:id="rId1"/>
  <colBreaks count="2" manualBreakCount="2">
    <brk id="12" max="30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2008-03-06T05:03:22Z</cp:lastPrinted>
  <dcterms:created xsi:type="dcterms:W3CDTF">1997-01-08T22:48:59Z</dcterms:created>
  <dcterms:modified xsi:type="dcterms:W3CDTF">2008-05-19T07:04:07Z</dcterms:modified>
  <cp:category/>
  <cp:version/>
  <cp:contentType/>
  <cp:contentStatus/>
</cp:coreProperties>
</file>