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266" windowWidth="7650" windowHeight="8970" tabRatio="604" activeTab="0"/>
  </bookViews>
  <sheets>
    <sheet name="1表" sheetId="1" r:id="rId1"/>
    <sheet name="グラフ 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７表" sheetId="8" r:id="rId8"/>
    <sheet name="8表" sheetId="9" r:id="rId9"/>
    <sheet name="9表" sheetId="10" r:id="rId10"/>
    <sheet name="10表" sheetId="11" r:id="rId11"/>
    <sheet name="11表" sheetId="12" r:id="rId12"/>
    <sheet name="12表" sheetId="13" r:id="rId13"/>
    <sheet name="13表" sheetId="14" r:id="rId14"/>
    <sheet name="14表" sheetId="15" r:id="rId15"/>
    <sheet name="15表" sheetId="16" r:id="rId16"/>
    <sheet name="16表" sheetId="17" r:id="rId17"/>
    <sheet name="17表" sheetId="18" r:id="rId18"/>
    <sheet name="18表" sheetId="19" r:id="rId19"/>
    <sheet name="19表" sheetId="20" r:id="rId20"/>
    <sheet name="20表" sheetId="21" r:id="rId21"/>
  </sheets>
  <definedNames>
    <definedName name="_xlnm.Print_Area" localSheetId="10">'10表'!$A$1:$H$28</definedName>
    <definedName name="_xlnm.Print_Area" localSheetId="11">'11表'!$A$1:$H$11</definedName>
    <definedName name="_xlnm.Print_Area" localSheetId="12">'12表'!$A$1:$G$11</definedName>
    <definedName name="_xlnm.Print_Area" localSheetId="13">'13表'!$A$1:$H$28</definedName>
    <definedName name="_xlnm.Print_Area" localSheetId="14">'14表'!$A$1:$H$15</definedName>
    <definedName name="_xlnm.Print_Area" localSheetId="15">'15表'!$A$1:$G$12</definedName>
    <definedName name="_xlnm.Print_Area" localSheetId="16">'16表'!$A$1:$H$28</definedName>
    <definedName name="_xlnm.Print_Area" localSheetId="17">'17表'!$A$1:$H$10</definedName>
    <definedName name="_xlnm.Print_Area" localSheetId="18">'18表'!$A$1:$G$8</definedName>
    <definedName name="_xlnm.Print_Area" localSheetId="19">'19表'!$A$1:$H$28</definedName>
    <definedName name="_xlnm.Print_Area" localSheetId="0">'1表'!$A$1:$G$23</definedName>
    <definedName name="_xlnm.Print_Area" localSheetId="3">'3表'!$A$1:$G$11</definedName>
    <definedName name="_xlnm.Print_Area" localSheetId="4">'4表'!$A$1:$H$28</definedName>
    <definedName name="_xlnm.Print_Area" localSheetId="5">'5表'!$A$1:$H$9</definedName>
    <definedName name="_xlnm.Print_Area" localSheetId="6">'6表'!$A$1:$G$11</definedName>
    <definedName name="_xlnm.Print_Area" localSheetId="7">'７表'!$A$1:$H$28</definedName>
    <definedName name="_xlnm.Print_Area" localSheetId="8">'8表'!$A$1:$H$12</definedName>
    <definedName name="_xlnm.Print_Area" localSheetId="9">'9表'!$A$1:$G$11</definedName>
    <definedName name="_xlnm.Print_Area" localSheetId="1">'グラフ '!$A$1:$I$108</definedName>
  </definedNames>
  <calcPr fullCalcOnLoad="1"/>
</workbook>
</file>

<file path=xl/sharedStrings.xml><?xml version="1.0" encoding="utf-8"?>
<sst xmlns="http://schemas.openxmlformats.org/spreadsheetml/2006/main" count="720" uniqueCount="267">
  <si>
    <t xml:space="preserve">500以上 </t>
  </si>
  <si>
    <t>Ｘ</t>
  </si>
  <si>
    <t>食料品</t>
  </si>
  <si>
    <t>構成比(%)</t>
  </si>
  <si>
    <t>従業者数</t>
  </si>
  <si>
    <t>製造品出荷額等</t>
  </si>
  <si>
    <t>構成比(%)</t>
  </si>
  <si>
    <t>電気機械</t>
  </si>
  <si>
    <t>一般機械</t>
  </si>
  <si>
    <t>構成比(%)</t>
  </si>
  <si>
    <t>4～9</t>
  </si>
  <si>
    <t>500以上</t>
  </si>
  <si>
    <t>事業所数</t>
  </si>
  <si>
    <t>従業者数</t>
  </si>
  <si>
    <t>製造品出荷額等</t>
  </si>
  <si>
    <t>平成12年</t>
  </si>
  <si>
    <t>付加価値額</t>
  </si>
  <si>
    <t>万円</t>
  </si>
  <si>
    <t>情報機械</t>
  </si>
  <si>
    <t>電子部品</t>
  </si>
  <si>
    <t>14年</t>
  </si>
  <si>
    <t>対前年</t>
  </si>
  <si>
    <t>7　　資産投資額</t>
  </si>
  <si>
    <t>第14表　年次別付加価値額　</t>
  </si>
  <si>
    <t>対前年比</t>
  </si>
  <si>
    <t>従業者1人あたり</t>
  </si>
  <si>
    <t>付加価値率</t>
  </si>
  <si>
    <t>増減(人)</t>
  </si>
  <si>
    <t>第13表  産業中分類別生産額</t>
  </si>
  <si>
    <t>一般機械</t>
  </si>
  <si>
    <t>電気機械</t>
  </si>
  <si>
    <t>輸送機械</t>
  </si>
  <si>
    <t>精密機械</t>
  </si>
  <si>
    <t>その他</t>
  </si>
  <si>
    <t>100～299</t>
  </si>
  <si>
    <t>指   数</t>
  </si>
  <si>
    <t>総    数</t>
  </si>
  <si>
    <t>-</t>
  </si>
  <si>
    <t>第20表　年次別誘致工場の推移</t>
  </si>
  <si>
    <t>15年</t>
  </si>
  <si>
    <t>その他の業種</t>
  </si>
  <si>
    <t>事業所数</t>
  </si>
  <si>
    <t>従業者数</t>
  </si>
  <si>
    <t>製造品
出荷額等</t>
  </si>
  <si>
    <t>製造品出荷額</t>
  </si>
  <si>
    <t>単位</t>
  </si>
  <si>
    <t>対前年
増減数</t>
  </si>
  <si>
    <t>増減率(％)</t>
  </si>
  <si>
    <t>所</t>
  </si>
  <si>
    <t>人</t>
  </si>
  <si>
    <t>生  産  額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</si>
  <si>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</si>
  <si>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</si>
  <si>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</si>
  <si>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</si>
  <si>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</si>
  <si>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</si>
  <si>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</si>
  <si>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</si>
  <si>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</si>
  <si>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</si>
  <si>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-</t>
  </si>
  <si>
    <t>産業中分類</t>
  </si>
  <si>
    <t>増減 (所)</t>
  </si>
  <si>
    <t>-</t>
  </si>
  <si>
    <t>石油・石炭</t>
  </si>
  <si>
    <t>ﾌﾟﾗｽﾁｯｸ</t>
  </si>
  <si>
    <t>なめし革</t>
  </si>
  <si>
    <t>窯業・土石</t>
  </si>
  <si>
    <t>対前年比</t>
  </si>
  <si>
    <t>１事業所あたり</t>
  </si>
  <si>
    <t>(人）</t>
  </si>
  <si>
    <t>Ｘ</t>
  </si>
  <si>
    <t>精密機械</t>
  </si>
  <si>
    <t>その他</t>
  </si>
  <si>
    <t>製 造 品
出荷額等</t>
  </si>
  <si>
    <t>１事業所
あ た り</t>
  </si>
  <si>
    <t>従 業 者
１人あたり</t>
  </si>
  <si>
    <t>13年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</si>
  <si>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</si>
  <si>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</si>
  <si>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</si>
  <si>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</si>
  <si>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</si>
  <si>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</si>
  <si>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13年</t>
  </si>
  <si>
    <t>第12表　従業者規模別生産額</t>
  </si>
  <si>
    <t>4～9</t>
  </si>
  <si>
    <t>10～19</t>
  </si>
  <si>
    <t>-</t>
  </si>
  <si>
    <t>20～29</t>
  </si>
  <si>
    <t>30～99</t>
  </si>
  <si>
    <t>300～499</t>
  </si>
  <si>
    <t>飲料・たばこ</t>
  </si>
  <si>
    <t>-</t>
  </si>
  <si>
    <t>ﾌﾟﾗｽﾁｯｸ</t>
  </si>
  <si>
    <t>パルプ・紙</t>
  </si>
  <si>
    <t>石油・石炭</t>
  </si>
  <si>
    <t>なめし革</t>
  </si>
  <si>
    <t>窯業・土石</t>
  </si>
  <si>
    <t>-</t>
  </si>
  <si>
    <t>Ｘ</t>
  </si>
  <si>
    <t xml:space="preserve">(単位：万円、％) </t>
  </si>
  <si>
    <t>資産投資額</t>
  </si>
  <si>
    <t>対　前　年</t>
  </si>
  <si>
    <t>増減率（％）</t>
  </si>
  <si>
    <t>総    数</t>
  </si>
  <si>
    <t>年  次</t>
  </si>
  <si>
    <t>（所）</t>
  </si>
  <si>
    <t>（人）</t>
  </si>
  <si>
    <t>（万円）</t>
  </si>
  <si>
    <t xml:space="preserve"> (単位：人、％、指数：平成12年＝100）</t>
  </si>
  <si>
    <t xml:space="preserve">(単位：万円、％、指数：平成12年＝100) </t>
  </si>
  <si>
    <t>(単位：万円、％、指数：平成12年＝100）</t>
  </si>
  <si>
    <t>飲料・たばこ</t>
  </si>
  <si>
    <t>有形固定資産投資額</t>
  </si>
  <si>
    <t>増 減     （万円）</t>
  </si>
  <si>
    <t>13年</t>
  </si>
  <si>
    <t>14年</t>
  </si>
  <si>
    <t>15年</t>
  </si>
  <si>
    <t>-</t>
  </si>
  <si>
    <t>-</t>
  </si>
  <si>
    <t>-</t>
  </si>
  <si>
    <t>16年</t>
  </si>
  <si>
    <t>平成16年</t>
  </si>
  <si>
    <t>16年</t>
  </si>
  <si>
    <t>平成15年</t>
  </si>
  <si>
    <t>-</t>
  </si>
  <si>
    <t>第1表　　指　　標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</si>
  <si>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</si>
  <si>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</si>
  <si>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</si>
  <si>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</si>
  <si>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</si>
  <si>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</si>
  <si>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</si>
  <si>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</si>
  <si>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第15表　従業者規模別付加価値額</t>
  </si>
  <si>
    <t>第16表  産業中分類付加価値額</t>
  </si>
  <si>
    <t>第17表　年次別資産投資額</t>
  </si>
  <si>
    <t>第18表　従業者規模別資産投資額</t>
  </si>
  <si>
    <t>第19表　産業中分類別資産投資額</t>
  </si>
  <si>
    <t>平成14年</t>
  </si>
  <si>
    <t>平成13年</t>
  </si>
  <si>
    <t>ﾌﾟﾗｽﾁｯｸ</t>
  </si>
  <si>
    <t>一般機械</t>
  </si>
  <si>
    <t>輸送機械</t>
  </si>
  <si>
    <t>2　　事　業　所　数</t>
  </si>
  <si>
    <t>1　　概　　況　　</t>
  </si>
  <si>
    <t>3　　従　業　者　数</t>
  </si>
  <si>
    <t>4　　製造品出荷額等</t>
  </si>
  <si>
    <t>5　　生　産　額</t>
  </si>
  <si>
    <t>6　　付加価値額</t>
  </si>
  <si>
    <r>
      <t>8　　誘致工場の推移</t>
    </r>
    <r>
      <rPr>
        <sz val="12"/>
        <rFont val="ＭＳ 明朝"/>
        <family val="1"/>
      </rPr>
      <t>（４人以上の事業所）</t>
    </r>
  </si>
  <si>
    <t>第11表　年次別生産額</t>
  </si>
  <si>
    <t>平成17年</t>
  </si>
  <si>
    <t>17年</t>
  </si>
  <si>
    <t>平成17年</t>
  </si>
  <si>
    <t>17年</t>
  </si>
  <si>
    <t>食料品</t>
  </si>
  <si>
    <t>金属</t>
  </si>
  <si>
    <t>家具</t>
  </si>
  <si>
    <t>木材</t>
  </si>
  <si>
    <t>食料品</t>
  </si>
  <si>
    <t>精密機械</t>
  </si>
  <si>
    <t>一般機械</t>
  </si>
  <si>
    <t>ﾌﾟﾗｽﾁｯｸ</t>
  </si>
  <si>
    <t>非鉄</t>
  </si>
  <si>
    <t>電気機械</t>
  </si>
  <si>
    <t>その他業種</t>
  </si>
  <si>
    <t>繊　維</t>
  </si>
  <si>
    <t>衣　服</t>
  </si>
  <si>
    <t>木　材</t>
  </si>
  <si>
    <t>家　具</t>
  </si>
  <si>
    <t>印　刷</t>
  </si>
  <si>
    <t>化　学</t>
  </si>
  <si>
    <t>ゴ　ム</t>
  </si>
  <si>
    <t>鉄　鋼</t>
  </si>
  <si>
    <t>非　鉄</t>
  </si>
  <si>
    <t>金　属</t>
  </si>
  <si>
    <t>4 ～ 9</t>
  </si>
  <si>
    <t>500以上</t>
  </si>
  <si>
    <t>パルプ・紙</t>
  </si>
  <si>
    <t>石油・石炭</t>
  </si>
  <si>
    <t>なめし革</t>
  </si>
  <si>
    <t>窯業・土石</t>
  </si>
  <si>
    <t>繊　維</t>
  </si>
  <si>
    <t>衣　服</t>
  </si>
  <si>
    <t>木　材</t>
  </si>
  <si>
    <t>家　具</t>
  </si>
  <si>
    <t>印　刷</t>
  </si>
  <si>
    <t>化　学</t>
  </si>
  <si>
    <t>ゴ　ム</t>
  </si>
  <si>
    <t>非　鉄</t>
  </si>
  <si>
    <t>金　属</t>
  </si>
  <si>
    <t>区   分</t>
  </si>
  <si>
    <t>17年</t>
  </si>
  <si>
    <t>生産額</t>
  </si>
  <si>
    <t>家　　具</t>
  </si>
  <si>
    <t>区    分</t>
  </si>
  <si>
    <t>16年</t>
  </si>
  <si>
    <t>17年</t>
  </si>
  <si>
    <t xml:space="preserve">(単位：万円、％) </t>
  </si>
  <si>
    <t>非　鉄</t>
  </si>
  <si>
    <t>区分</t>
  </si>
  <si>
    <t>事業所数</t>
  </si>
  <si>
    <t>区     分</t>
  </si>
  <si>
    <t>平成17年</t>
  </si>
  <si>
    <t xml:space="preserve"> (単位：所、％、指数：平成12年＝100）</t>
  </si>
  <si>
    <t>している。</t>
  </si>
  <si>
    <t>ｘ</t>
  </si>
  <si>
    <t>x</t>
  </si>
  <si>
    <t>x</t>
  </si>
  <si>
    <t>従業者</t>
  </si>
  <si>
    <t>生産額</t>
  </si>
  <si>
    <t>平成12年</t>
  </si>
  <si>
    <t>平成12年</t>
  </si>
  <si>
    <t>構成比(%)</t>
  </si>
  <si>
    <t>　　（注）付加価値率＝</t>
  </si>
  <si>
    <t>　　　　生産額－内国消費税</t>
  </si>
  <si>
    <t>　　　　×１００</t>
  </si>
  <si>
    <t>　　　　　付加価値額</t>
  </si>
  <si>
    <t>(注）平成12年は従業員10人以上の事業所、平成13年以降は同30人以上の事業所。</t>
  </si>
  <si>
    <t>平成18年</t>
  </si>
  <si>
    <t>18年/17年</t>
  </si>
  <si>
    <t>18年</t>
  </si>
  <si>
    <t>18年</t>
  </si>
  <si>
    <t>平成18年</t>
  </si>
  <si>
    <t>平成18年</t>
  </si>
  <si>
    <t>18年</t>
  </si>
  <si>
    <t>平成17年</t>
  </si>
  <si>
    <t>総    数</t>
  </si>
  <si>
    <t>4 ～ 9</t>
  </si>
  <si>
    <t>10～19</t>
  </si>
  <si>
    <t>20～29</t>
  </si>
  <si>
    <t>30～99</t>
  </si>
  <si>
    <t>100～299</t>
  </si>
  <si>
    <t>300～499</t>
  </si>
  <si>
    <t>平成17年</t>
  </si>
  <si>
    <t>総    数</t>
  </si>
  <si>
    <t>(△187,757)</t>
  </si>
  <si>
    <t>平成1７年</t>
  </si>
  <si>
    <t>平成1８年</t>
  </si>
  <si>
    <t>窯業・土石</t>
  </si>
  <si>
    <t>　本市の工業の生産活動を見ると、事業所数は524事業所で、前年に比べ30事業所、5.4%減少</t>
  </si>
  <si>
    <t>　従業者数は、13,974人で、前年に比べ188人、1.4％増加している。</t>
  </si>
  <si>
    <t>　製造品出荷額は、3,937億7,734万円で、前年に比べ207億8,884万円、5.6％増加している。</t>
  </si>
  <si>
    <t>　生産額は、3,952億5,431万円で、前年に比べ182億5,839万円、4.8％増加している。</t>
  </si>
  <si>
    <t>　付加価値額は、1,651億657万円で、前年に比べ39億3,244万円、2.4％増加している。</t>
  </si>
  <si>
    <t>　資産投資額は、157億51万円で、前年に比べ18億8,771万円、10.7％減少している。</t>
  </si>
  <si>
    <t>計</t>
  </si>
  <si>
    <t>　（△29.5）</t>
  </si>
  <si>
    <t>ｘ</t>
  </si>
  <si>
    <t>(注）４～29人の事業所は粗付加価値額。</t>
  </si>
  <si>
    <r>
      <t>H12</t>
    </r>
  </si>
  <si>
    <r>
      <t>H13</t>
    </r>
  </si>
  <si>
    <r>
      <t>H14</t>
    </r>
  </si>
  <si>
    <r>
      <t>H15</t>
    </r>
  </si>
  <si>
    <r>
      <t>H16</t>
    </r>
  </si>
  <si>
    <t>H17</t>
  </si>
  <si>
    <t>H18</t>
  </si>
  <si>
    <t>家 具</t>
  </si>
  <si>
    <t>金 属</t>
  </si>
  <si>
    <t>木 材</t>
  </si>
  <si>
    <t>輸送機械</t>
  </si>
  <si>
    <t>食料品</t>
  </si>
  <si>
    <t>非 鉄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</si>
</sst>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\&quot;#,##0.0_);\(&quot;\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\&quot;#,##0.0;[Red]&quot;\&quot;\-#,##0.0"/>
    <numFmt numFmtId="231" formatCode="0.00_);\(0.00\)"/>
    <numFmt numFmtId="232" formatCode="#,##0_ ;[Red]\-#,##0\ "/>
    <numFmt numFmtId="233" formatCode="#,##0.000;[Red]\-#,##0.000"/>
    <numFmt numFmtId="234" formatCode="&quot;\&quot;#,##0_);[Red]\(&quot;\&quot;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sz val="11.25"/>
      <name val="ＭＳ Ｐゴシック"/>
      <family val="3"/>
    </font>
    <font>
      <sz val="16.75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5" fillId="0" borderId="3" xfId="0" applyNumberFormat="1" applyFont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186" fontId="2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5" xfId="0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190" fontId="5" fillId="0" borderId="0" xfId="17" applyNumberFormat="1" applyFont="1" applyAlignment="1">
      <alignment vertical="center"/>
    </xf>
    <xf numFmtId="190" fontId="5" fillId="0" borderId="0" xfId="17" applyNumberFormat="1" applyFont="1" applyBorder="1" applyAlignment="1">
      <alignment vertical="center"/>
    </xf>
    <xf numFmtId="190" fontId="4" fillId="0" borderId="0" xfId="17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distributed" vertical="center"/>
    </xf>
    <xf numFmtId="19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90" fontId="2" fillId="0" borderId="7" xfId="17" applyNumberFormat="1" applyFont="1" applyBorder="1" applyAlignment="1">
      <alignment vertical="center"/>
    </xf>
    <xf numFmtId="189" fontId="5" fillId="0" borderId="4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17" applyFont="1" applyFill="1" applyBorder="1" applyAlignment="1">
      <alignment vertical="center"/>
    </xf>
    <xf numFmtId="186" fontId="9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horizontal="right" vertical="center"/>
    </xf>
    <xf numFmtId="189" fontId="5" fillId="0" borderId="4" xfId="0" applyNumberFormat="1" applyFont="1" applyBorder="1" applyAlignment="1">
      <alignment horizontal="right" vertical="center"/>
    </xf>
    <xf numFmtId="189" fontId="5" fillId="0" borderId="1" xfId="17" applyNumberFormat="1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212" fontId="2" fillId="0" borderId="10" xfId="0" applyNumberFormat="1" applyFont="1" applyBorder="1" applyAlignment="1">
      <alignment horizontal="right" vertical="center"/>
    </xf>
    <xf numFmtId="189" fontId="9" fillId="0" borderId="1" xfId="17" applyNumberFormat="1" applyFont="1" applyBorder="1" applyAlignment="1">
      <alignment vertical="center"/>
    </xf>
    <xf numFmtId="189" fontId="9" fillId="0" borderId="3" xfId="0" applyNumberFormat="1" applyFont="1" applyBorder="1" applyAlignment="1">
      <alignment horizontal="right" vertical="center"/>
    </xf>
    <xf numFmtId="189" fontId="2" fillId="0" borderId="11" xfId="17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4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7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176" fontId="5" fillId="0" borderId="3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4" xfId="0" applyNumberFormat="1" applyFont="1" applyBorder="1" applyAlignment="1">
      <alignment vertical="center"/>
    </xf>
    <xf numFmtId="185" fontId="5" fillId="0" borderId="4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 wrapText="1"/>
    </xf>
    <xf numFmtId="186" fontId="5" fillId="0" borderId="4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177" fontId="5" fillId="0" borderId="3" xfId="17" applyNumberFormat="1" applyFont="1" applyBorder="1" applyAlignment="1">
      <alignment horizontal="right" vertical="center"/>
    </xf>
    <xf numFmtId="192" fontId="5" fillId="0" borderId="13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/>
    </xf>
    <xf numFmtId="38" fontId="2" fillId="0" borderId="1" xfId="17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189" fontId="2" fillId="0" borderId="10" xfId="17" applyNumberFormat="1" applyFont="1" applyBorder="1" applyAlignment="1">
      <alignment vertical="center"/>
    </xf>
    <xf numFmtId="38" fontId="5" fillId="0" borderId="14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3" fontId="5" fillId="0" borderId="9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188" fontId="5" fillId="0" borderId="3" xfId="0" applyNumberFormat="1" applyFont="1" applyBorder="1" applyAlignment="1">
      <alignment horizontal="right" vertical="center"/>
    </xf>
    <xf numFmtId="189" fontId="5" fillId="0" borderId="4" xfId="17" applyNumberFormat="1" applyFont="1" applyBorder="1" applyAlignment="1">
      <alignment vertical="center"/>
    </xf>
    <xf numFmtId="212" fontId="5" fillId="0" borderId="0" xfId="0" applyNumberFormat="1" applyFont="1" applyFill="1" applyBorder="1" applyAlignment="1">
      <alignment horizontal="right" vertical="center"/>
    </xf>
    <xf numFmtId="188" fontId="5" fillId="0" borderId="3" xfId="17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188" fontId="2" fillId="0" borderId="5" xfId="0" applyNumberFormat="1" applyFont="1" applyBorder="1" applyAlignment="1">
      <alignment horizontal="right" vertical="center"/>
    </xf>
    <xf numFmtId="220" fontId="5" fillId="0" borderId="4" xfId="0" applyNumberFormat="1" applyFont="1" applyBorder="1" applyAlignment="1">
      <alignment horizontal="right"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38" fontId="5" fillId="0" borderId="9" xfId="17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212" fontId="5" fillId="0" borderId="4" xfId="0" applyNumberFormat="1" applyFont="1" applyBorder="1" applyAlignment="1">
      <alignment horizontal="right" vertical="center"/>
    </xf>
    <xf numFmtId="210" fontId="5" fillId="0" borderId="3" xfId="0" applyNumberFormat="1" applyFont="1" applyBorder="1" applyAlignment="1">
      <alignment horizontal="right" vertical="center"/>
    </xf>
    <xf numFmtId="212" fontId="5" fillId="0" borderId="4" xfId="0" applyNumberFormat="1" applyFont="1" applyFill="1" applyBorder="1" applyAlignment="1">
      <alignment horizontal="right" vertical="center"/>
    </xf>
    <xf numFmtId="192" fontId="5" fillId="0" borderId="1" xfId="17" applyNumberFormat="1" applyFont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89" fontId="5" fillId="0" borderId="15" xfId="17" applyNumberFormat="1" applyFont="1" applyBorder="1" applyAlignment="1">
      <alignment horizontal="right" vertical="center"/>
    </xf>
    <xf numFmtId="210" fontId="2" fillId="0" borderId="5" xfId="0" applyNumberFormat="1" applyFont="1" applyBorder="1" applyAlignment="1">
      <alignment horizontal="right" vertical="center"/>
    </xf>
    <xf numFmtId="189" fontId="2" fillId="0" borderId="11" xfId="17" applyNumberFormat="1" applyFont="1" applyBorder="1" applyAlignment="1">
      <alignment horizontal="right" vertical="center"/>
    </xf>
    <xf numFmtId="190" fontId="2" fillId="0" borderId="0" xfId="17" applyNumberFormat="1" applyFont="1" applyAlignment="1">
      <alignment vertical="center"/>
    </xf>
    <xf numFmtId="177" fontId="5" fillId="0" borderId="4" xfId="17" applyNumberFormat="1" applyFont="1" applyBorder="1" applyAlignment="1">
      <alignment horizontal="right" vertical="center"/>
    </xf>
    <xf numFmtId="177" fontId="5" fillId="0" borderId="18" xfId="17" applyNumberFormat="1" applyFont="1" applyBorder="1" applyAlignment="1">
      <alignment horizontal="right" vertical="center"/>
    </xf>
    <xf numFmtId="38" fontId="5" fillId="0" borderId="9" xfId="17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92" fontId="5" fillId="0" borderId="20" xfId="0" applyNumberFormat="1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212" fontId="5" fillId="0" borderId="6" xfId="17" applyNumberFormat="1" applyFont="1" applyBorder="1" applyAlignment="1">
      <alignment horizontal="right" vertical="center"/>
    </xf>
    <xf numFmtId="212" fontId="5" fillId="0" borderId="6" xfId="0" applyNumberFormat="1" applyFont="1" applyBorder="1" applyAlignment="1">
      <alignment horizontal="right" vertical="center"/>
    </xf>
    <xf numFmtId="189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21" xfId="0" applyFont="1" applyBorder="1" applyAlignment="1">
      <alignment vertical="center"/>
    </xf>
    <xf numFmtId="38" fontId="5" fillId="0" borderId="21" xfId="17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38" fontId="5" fillId="0" borderId="22" xfId="17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89" fontId="9" fillId="0" borderId="18" xfId="0" applyNumberFormat="1" applyFont="1" applyBorder="1" applyAlignment="1">
      <alignment horizontal="right" vertical="center"/>
    </xf>
    <xf numFmtId="38" fontId="2" fillId="0" borderId="10" xfId="17" applyFont="1" applyBorder="1" applyAlignment="1">
      <alignment vertical="center"/>
    </xf>
    <xf numFmtId="186" fontId="5" fillId="0" borderId="13" xfId="0" applyNumberFormat="1" applyFont="1" applyBorder="1" applyAlignment="1">
      <alignment horizontal="right" vertical="center"/>
    </xf>
    <xf numFmtId="190" fontId="2" fillId="0" borderId="5" xfId="17" applyNumberFormat="1" applyFont="1" applyBorder="1" applyAlignment="1">
      <alignment vertical="center"/>
    </xf>
    <xf numFmtId="189" fontId="5" fillId="0" borderId="14" xfId="17" applyNumberFormat="1" applyFont="1" applyBorder="1" applyAlignment="1">
      <alignment horizontal="right" vertical="center"/>
    </xf>
    <xf numFmtId="189" fontId="9" fillId="0" borderId="15" xfId="17" applyNumberFormat="1" applyFont="1" applyBorder="1" applyAlignment="1">
      <alignment vertical="center"/>
    </xf>
    <xf numFmtId="186" fontId="9" fillId="0" borderId="13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38" fontId="5" fillId="0" borderId="7" xfId="17" applyFont="1" applyBorder="1" applyAlignment="1">
      <alignment vertical="center"/>
    </xf>
    <xf numFmtId="0" fontId="5" fillId="0" borderId="14" xfId="17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17" fillId="0" borderId="0" xfId="0" applyFont="1" applyAlignment="1">
      <alignment/>
    </xf>
    <xf numFmtId="186" fontId="2" fillId="0" borderId="6" xfId="0" applyNumberFormat="1" applyFont="1" applyBorder="1" applyAlignment="1">
      <alignment horizontal="right" vertical="center"/>
    </xf>
    <xf numFmtId="186" fontId="5" fillId="0" borderId="6" xfId="0" applyNumberFormat="1" applyFont="1" applyBorder="1" applyAlignment="1">
      <alignment vertical="center"/>
    </xf>
    <xf numFmtId="186" fontId="5" fillId="0" borderId="16" xfId="0" applyNumberFormat="1" applyFont="1" applyBorder="1" applyAlignment="1">
      <alignment horizontal="right" vertical="center"/>
    </xf>
    <xf numFmtId="186" fontId="2" fillId="0" borderId="7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186" fontId="2" fillId="0" borderId="6" xfId="0" applyNumberFormat="1" applyFont="1" applyBorder="1" applyAlignment="1">
      <alignment vertical="center"/>
    </xf>
    <xf numFmtId="186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distributed" vertical="center" wrapText="1" shrinkToFit="1"/>
    </xf>
    <xf numFmtId="177" fontId="5" fillId="0" borderId="0" xfId="17" applyNumberFormat="1" applyFont="1" applyBorder="1" applyAlignment="1">
      <alignment vertical="center"/>
    </xf>
    <xf numFmtId="212" fontId="2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Border="1" applyAlignment="1">
      <alignment horizontal="right" vertical="center"/>
    </xf>
    <xf numFmtId="186" fontId="5" fillId="0" borderId="6" xfId="0" applyNumberFormat="1" applyFont="1" applyBorder="1" applyAlignment="1">
      <alignment horizontal="right" vertical="center"/>
    </xf>
    <xf numFmtId="188" fontId="5" fillId="0" borderId="6" xfId="17" applyNumberFormat="1" applyFont="1" applyBorder="1" applyAlignment="1">
      <alignment horizontal="right" vertical="center"/>
    </xf>
    <xf numFmtId="188" fontId="5" fillId="0" borderId="6" xfId="0" applyNumberFormat="1" applyFont="1" applyBorder="1" applyAlignment="1">
      <alignment horizontal="right" vertical="center"/>
    </xf>
    <xf numFmtId="192" fontId="5" fillId="0" borderId="6" xfId="17" applyNumberFormat="1" applyFont="1" applyBorder="1" applyAlignment="1">
      <alignment horizontal="right" vertical="center"/>
    </xf>
    <xf numFmtId="192" fontId="5" fillId="0" borderId="16" xfId="0" applyNumberFormat="1" applyFont="1" applyBorder="1" applyAlignment="1">
      <alignment horizontal="right" vertical="center"/>
    </xf>
    <xf numFmtId="186" fontId="9" fillId="0" borderId="6" xfId="0" applyNumberFormat="1" applyFont="1" applyBorder="1" applyAlignment="1">
      <alignment vertical="center"/>
    </xf>
    <xf numFmtId="189" fontId="9" fillId="0" borderId="6" xfId="0" applyNumberFormat="1" applyFont="1" applyBorder="1" applyAlignment="1">
      <alignment horizontal="right" vertical="center"/>
    </xf>
    <xf numFmtId="186" fontId="9" fillId="0" borderId="16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7" xfId="17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185" fontId="9" fillId="0" borderId="4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90" fontId="4" fillId="0" borderId="25" xfId="17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distributed" vertical="center"/>
    </xf>
    <xf numFmtId="38" fontId="16" fillId="0" borderId="15" xfId="17" applyFont="1" applyBorder="1" applyAlignment="1">
      <alignment horizontal="center" vertical="center"/>
    </xf>
    <xf numFmtId="190" fontId="16" fillId="0" borderId="25" xfId="17" applyNumberFormat="1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6" fillId="0" borderId="27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distributed" vertical="center"/>
    </xf>
    <xf numFmtId="184" fontId="4" fillId="0" borderId="29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90" fontId="4" fillId="0" borderId="25" xfId="17" applyNumberFormat="1" applyFont="1" applyBorder="1" applyAlignment="1">
      <alignment horizontal="distributed" vertical="center"/>
    </xf>
    <xf numFmtId="191" fontId="9" fillId="0" borderId="6" xfId="17" applyNumberFormat="1" applyFont="1" applyBorder="1" applyAlignment="1">
      <alignment vertical="center"/>
    </xf>
    <xf numFmtId="212" fontId="9" fillId="0" borderId="6" xfId="17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91" fontId="9" fillId="0" borderId="16" xfId="17" applyNumberFormat="1" applyFont="1" applyBorder="1" applyAlignment="1">
      <alignment vertical="center"/>
    </xf>
    <xf numFmtId="0" fontId="4" fillId="0" borderId="33" xfId="0" applyFont="1" applyBorder="1" applyAlignment="1">
      <alignment horizontal="distributed"/>
    </xf>
    <xf numFmtId="0" fontId="4" fillId="0" borderId="34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189" fontId="4" fillId="0" borderId="33" xfId="0" applyNumberFormat="1" applyFont="1" applyBorder="1" applyAlignment="1">
      <alignment vertical="center"/>
    </xf>
    <xf numFmtId="191" fontId="4" fillId="0" borderId="33" xfId="0" applyNumberFormat="1" applyFont="1" applyBorder="1" applyAlignment="1">
      <alignment vertical="center"/>
    </xf>
    <xf numFmtId="189" fontId="4" fillId="0" borderId="21" xfId="0" applyNumberFormat="1" applyFont="1" applyBorder="1" applyAlignment="1">
      <alignment vertical="center"/>
    </xf>
    <xf numFmtId="191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191" fontId="4" fillId="0" borderId="22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210" fontId="5" fillId="0" borderId="16" xfId="0" applyNumberFormat="1" applyFont="1" applyBorder="1" applyAlignment="1">
      <alignment vertical="center"/>
    </xf>
    <xf numFmtId="207" fontId="5" fillId="0" borderId="6" xfId="0" applyNumberFormat="1" applyFont="1" applyBorder="1" applyAlignment="1">
      <alignment vertical="center"/>
    </xf>
    <xf numFmtId="188" fontId="5" fillId="0" borderId="9" xfId="0" applyNumberFormat="1" applyFont="1" applyBorder="1" applyAlignment="1">
      <alignment vertical="center"/>
    </xf>
    <xf numFmtId="188" fontId="5" fillId="0" borderId="8" xfId="0" applyNumberFormat="1" applyFont="1" applyBorder="1" applyAlignment="1">
      <alignment vertical="center"/>
    </xf>
    <xf numFmtId="188" fontId="5" fillId="0" borderId="6" xfId="0" applyNumberFormat="1" applyFont="1" applyBorder="1" applyAlignment="1">
      <alignment vertical="center"/>
    </xf>
    <xf numFmtId="207" fontId="5" fillId="0" borderId="8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5" fontId="2" fillId="0" borderId="0" xfId="0" applyNumberFormat="1" applyFont="1" applyAlignment="1">
      <alignment/>
    </xf>
    <xf numFmtId="185" fontId="4" fillId="0" borderId="26" xfId="0" applyNumberFormat="1" applyFont="1" applyBorder="1" applyAlignment="1">
      <alignment horizontal="distributed" vertical="center"/>
    </xf>
    <xf numFmtId="185" fontId="2" fillId="0" borderId="10" xfId="17" applyNumberFormat="1" applyFont="1" applyBorder="1" applyAlignment="1">
      <alignment vertical="center"/>
    </xf>
    <xf numFmtId="185" fontId="5" fillId="0" borderId="4" xfId="17" applyNumberFormat="1" applyFont="1" applyBorder="1" applyAlignment="1">
      <alignment horizontal="right" vertical="center"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5" fontId="5" fillId="0" borderId="8" xfId="0" applyNumberFormat="1" applyFont="1" applyBorder="1" applyAlignment="1">
      <alignment horizontal="right" vertical="center"/>
    </xf>
    <xf numFmtId="38" fontId="5" fillId="0" borderId="3" xfId="17" applyFont="1" applyFill="1" applyBorder="1" applyAlignment="1">
      <alignment horizontal="right" vertical="center"/>
    </xf>
    <xf numFmtId="38" fontId="5" fillId="0" borderId="4" xfId="17" applyFont="1" applyFill="1" applyBorder="1" applyAlignment="1">
      <alignment horizontal="right" vertical="center"/>
    </xf>
    <xf numFmtId="186" fontId="5" fillId="0" borderId="17" xfId="0" applyNumberFormat="1" applyFont="1" applyBorder="1" applyAlignment="1">
      <alignment vertical="center"/>
    </xf>
    <xf numFmtId="212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 horizontal="right" vertical="center"/>
    </xf>
    <xf numFmtId="189" fontId="5" fillId="0" borderId="3" xfId="0" applyNumberFormat="1" applyFont="1" applyBorder="1" applyAlignment="1">
      <alignment horizontal="right" vertical="center"/>
    </xf>
    <xf numFmtId="189" fontId="5" fillId="0" borderId="6" xfId="0" applyNumberFormat="1" applyFont="1" applyBorder="1" applyAlignment="1">
      <alignment horizontal="right" vertical="center"/>
    </xf>
    <xf numFmtId="189" fontId="2" fillId="0" borderId="0" xfId="17" applyNumberFormat="1" applyFont="1" applyBorder="1" applyAlignment="1">
      <alignment vertical="center"/>
    </xf>
    <xf numFmtId="220" fontId="5" fillId="0" borderId="0" xfId="0" applyNumberFormat="1" applyFont="1" applyBorder="1" applyAlignment="1">
      <alignment horizontal="right" vertical="center"/>
    </xf>
    <xf numFmtId="189" fontId="5" fillId="0" borderId="0" xfId="17" applyNumberFormat="1" applyFont="1" applyBorder="1" applyAlignment="1">
      <alignment horizontal="right" vertical="center"/>
    </xf>
    <xf numFmtId="220" fontId="4" fillId="0" borderId="0" xfId="0" applyNumberFormat="1" applyFont="1" applyBorder="1" applyAlignment="1">
      <alignment vertical="center"/>
    </xf>
    <xf numFmtId="177" fontId="4" fillId="0" borderId="15" xfId="17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4" fillId="0" borderId="0" xfId="0" applyNumberFormat="1" applyFont="1" applyAlignment="1">
      <alignment horizontal="right"/>
    </xf>
    <xf numFmtId="177" fontId="5" fillId="0" borderId="15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89" fontId="2" fillId="0" borderId="11" xfId="0" applyNumberFormat="1" applyFont="1" applyBorder="1" applyAlignment="1">
      <alignment vertical="center"/>
    </xf>
    <xf numFmtId="212" fontId="5" fillId="0" borderId="1" xfId="17" applyNumberFormat="1" applyFont="1" applyBorder="1" applyAlignment="1">
      <alignment horizontal="right" vertical="center"/>
    </xf>
    <xf numFmtId="185" fontId="5" fillId="0" borderId="1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210" fontId="5" fillId="0" borderId="6" xfId="0" applyNumberFormat="1" applyFont="1" applyBorder="1" applyAlignment="1">
      <alignment vertical="center"/>
    </xf>
    <xf numFmtId="220" fontId="4" fillId="0" borderId="0" xfId="0" applyNumberFormat="1" applyFont="1" applyAlignment="1">
      <alignment horizontal="right"/>
    </xf>
    <xf numFmtId="38" fontId="5" fillId="0" borderId="16" xfId="17" applyFont="1" applyFill="1" applyBorder="1" applyAlignment="1">
      <alignment vertical="center"/>
    </xf>
    <xf numFmtId="177" fontId="5" fillId="0" borderId="14" xfId="17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225" fontId="5" fillId="0" borderId="0" xfId="0" applyNumberFormat="1" applyFont="1" applyAlignment="1">
      <alignment vertical="center"/>
    </xf>
    <xf numFmtId="186" fontId="9" fillId="0" borderId="1" xfId="0" applyNumberFormat="1" applyFont="1" applyBorder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186" fontId="4" fillId="0" borderId="27" xfId="0" applyNumberFormat="1" applyFont="1" applyBorder="1" applyAlignment="1">
      <alignment horizontal="distributed" vertical="center"/>
    </xf>
    <xf numFmtId="186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192" fontId="5" fillId="0" borderId="13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horizontal="right" vertical="center"/>
    </xf>
    <xf numFmtId="38" fontId="5" fillId="0" borderId="16" xfId="17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226" fontId="2" fillId="0" borderId="5" xfId="0" applyNumberFormat="1" applyFont="1" applyBorder="1" applyAlignment="1">
      <alignment vertical="center"/>
    </xf>
    <xf numFmtId="226" fontId="2" fillId="0" borderId="0" xfId="0" applyNumberFormat="1" applyFont="1" applyAlignment="1">
      <alignment vertical="center"/>
    </xf>
    <xf numFmtId="207" fontId="5" fillId="0" borderId="36" xfId="0" applyNumberFormat="1" applyFont="1" applyBorder="1" applyAlignment="1">
      <alignment vertical="center"/>
    </xf>
    <xf numFmtId="38" fontId="5" fillId="0" borderId="36" xfId="17" applyFont="1" applyBorder="1" applyAlignment="1">
      <alignment vertical="center"/>
    </xf>
    <xf numFmtId="185" fontId="9" fillId="0" borderId="15" xfId="0" applyNumberFormat="1" applyFont="1" applyBorder="1" applyAlignment="1">
      <alignment horizontal="right" vertical="center"/>
    </xf>
    <xf numFmtId="3" fontId="5" fillId="0" borderId="14" xfId="17" applyNumberFormat="1" applyFont="1" applyBorder="1" applyAlignment="1">
      <alignment horizontal="right" vertical="center"/>
    </xf>
    <xf numFmtId="188" fontId="5" fillId="0" borderId="19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190" fontId="4" fillId="0" borderId="0" xfId="17" applyNumberFormat="1" applyFont="1" applyBorder="1" applyAlignment="1">
      <alignment/>
    </xf>
    <xf numFmtId="0" fontId="4" fillId="0" borderId="0" xfId="0" applyFont="1" applyAlignment="1">
      <alignment horizontal="right"/>
    </xf>
    <xf numFmtId="212" fontId="2" fillId="0" borderId="10" xfId="17" applyNumberFormat="1" applyFont="1" applyBorder="1" applyAlignment="1">
      <alignment vertical="center"/>
    </xf>
    <xf numFmtId="212" fontId="2" fillId="0" borderId="12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190" fontId="2" fillId="0" borderId="12" xfId="17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 horizontal="right" vertical="center"/>
    </xf>
    <xf numFmtId="0" fontId="23" fillId="0" borderId="0" xfId="0" applyFont="1" applyAlignment="1">
      <alignment/>
    </xf>
    <xf numFmtId="207" fontId="24" fillId="0" borderId="0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38" fontId="4" fillId="0" borderId="11" xfId="17" applyFont="1" applyBorder="1" applyAlignment="1">
      <alignment horizontal="distributed" vertical="center"/>
    </xf>
    <xf numFmtId="38" fontId="4" fillId="0" borderId="34" xfId="17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225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38" fontId="24" fillId="0" borderId="0" xfId="0" applyNumberFormat="1" applyFont="1" applyBorder="1" applyAlignment="1">
      <alignment horizontal="right" vertical="center"/>
    </xf>
    <xf numFmtId="190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distributed" vertical="center" wrapText="1"/>
    </xf>
    <xf numFmtId="189" fontId="24" fillId="0" borderId="0" xfId="0" applyNumberFormat="1" applyFont="1" applyBorder="1" applyAlignment="1">
      <alignment horizontal="right" vertical="center" wrapText="1"/>
    </xf>
    <xf numFmtId="191" fontId="24" fillId="0" borderId="0" xfId="0" applyNumberFormat="1" applyFont="1" applyBorder="1" applyAlignment="1">
      <alignment horizontal="right" vertical="center" wrapText="1"/>
    </xf>
    <xf numFmtId="189" fontId="24" fillId="0" borderId="0" xfId="0" applyNumberFormat="1" applyFont="1" applyBorder="1" applyAlignment="1">
      <alignment horizontal="distributed" vertical="center" wrapText="1"/>
    </xf>
    <xf numFmtId="209" fontId="24" fillId="0" borderId="0" xfId="0" applyNumberFormat="1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right"/>
    </xf>
    <xf numFmtId="38" fontId="23" fillId="0" borderId="0" xfId="17" applyFont="1" applyBorder="1" applyAlignment="1">
      <alignment/>
    </xf>
    <xf numFmtId="190" fontId="23" fillId="0" borderId="0" xfId="17" applyNumberFormat="1" applyFont="1" applyBorder="1" applyAlignment="1">
      <alignment/>
    </xf>
    <xf numFmtId="38" fontId="24" fillId="0" borderId="0" xfId="17" applyFont="1" applyBorder="1" applyAlignment="1">
      <alignment vertical="center"/>
    </xf>
    <xf numFmtId="220" fontId="24" fillId="0" borderId="0" xfId="0" applyNumberFormat="1" applyFont="1" applyAlignment="1">
      <alignment/>
    </xf>
    <xf numFmtId="212" fontId="23" fillId="0" borderId="0" xfId="0" applyNumberFormat="1" applyFont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89" fontId="24" fillId="0" borderId="0" xfId="17" applyNumberFormat="1" applyFont="1" applyBorder="1" applyAlignment="1">
      <alignment horizontal="right" vertical="center"/>
    </xf>
    <xf numFmtId="178" fontId="24" fillId="0" borderId="0" xfId="17" applyNumberFormat="1" applyFont="1" applyBorder="1" applyAlignment="1">
      <alignment horizontal="right" vertical="center"/>
    </xf>
    <xf numFmtId="186" fontId="24" fillId="0" borderId="0" xfId="0" applyNumberFormat="1" applyFont="1" applyBorder="1" applyAlignment="1">
      <alignment horizontal="right" vertical="center"/>
    </xf>
    <xf numFmtId="191" fontId="24" fillId="0" borderId="0" xfId="17" applyNumberFormat="1" applyFont="1" applyBorder="1" applyAlignment="1">
      <alignment horizontal="right" vertical="center"/>
    </xf>
    <xf numFmtId="209" fontId="24" fillId="0" borderId="0" xfId="17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38" fontId="23" fillId="0" borderId="0" xfId="17" applyFont="1" applyAlignment="1">
      <alignment/>
    </xf>
    <xf numFmtId="190" fontId="23" fillId="0" borderId="0" xfId="17" applyNumberFormat="1" applyFont="1" applyAlignment="1">
      <alignment/>
    </xf>
    <xf numFmtId="190" fontId="24" fillId="0" borderId="0" xfId="17" applyNumberFormat="1" applyFont="1" applyBorder="1" applyAlignment="1">
      <alignment vertical="center"/>
    </xf>
    <xf numFmtId="220" fontId="23" fillId="0" borderId="0" xfId="0" applyNumberFormat="1" applyFont="1" applyAlignment="1">
      <alignment/>
    </xf>
    <xf numFmtId="212" fontId="23" fillId="0" borderId="0" xfId="17" applyNumberFormat="1" applyFont="1" applyBorder="1" applyAlignment="1">
      <alignment horizontal="right" vertical="center"/>
    </xf>
    <xf numFmtId="212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25" fillId="0" borderId="1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189" fontId="24" fillId="0" borderId="0" xfId="0" applyNumberFormat="1" applyFont="1" applyBorder="1" applyAlignment="1">
      <alignment vertical="center"/>
    </xf>
    <xf numFmtId="191" fontId="24" fillId="0" borderId="0" xfId="0" applyNumberFormat="1" applyFont="1" applyBorder="1" applyAlignment="1">
      <alignment vertical="center"/>
    </xf>
    <xf numFmtId="0" fontId="26" fillId="0" borderId="0" xfId="0" applyFont="1" applyAlignment="1">
      <alignment/>
    </xf>
    <xf numFmtId="188" fontId="26" fillId="0" borderId="0" xfId="0" applyNumberFormat="1" applyFont="1" applyBorder="1" applyAlignment="1">
      <alignment horizontal="distributed" vertical="center"/>
    </xf>
    <xf numFmtId="188" fontId="26" fillId="0" borderId="0" xfId="0" applyNumberFormat="1" applyFont="1" applyFill="1" applyBorder="1" applyAlignment="1">
      <alignment horizontal="distributed" vertical="center"/>
    </xf>
    <xf numFmtId="188" fontId="26" fillId="0" borderId="0" xfId="0" applyNumberFormat="1" applyFont="1" applyBorder="1" applyAlignment="1">
      <alignment vertical="center"/>
    </xf>
    <xf numFmtId="21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26" fillId="0" borderId="0" xfId="0" applyNumberFormat="1" applyFont="1" applyAlignment="1">
      <alignment/>
    </xf>
    <xf numFmtId="176" fontId="24" fillId="0" borderId="0" xfId="0" applyNumberFormat="1" applyFont="1" applyBorder="1" applyAlignment="1">
      <alignment vertical="center"/>
    </xf>
    <xf numFmtId="188" fontId="26" fillId="0" borderId="0" xfId="0" applyNumberFormat="1" applyFont="1" applyBorder="1" applyAlignment="1">
      <alignment horizontal="center" vertical="center"/>
    </xf>
    <xf numFmtId="188" fontId="26" fillId="0" borderId="0" xfId="0" applyNumberFormat="1" applyFont="1" applyBorder="1" applyAlignment="1">
      <alignment wrapText="1"/>
    </xf>
    <xf numFmtId="0" fontId="23" fillId="0" borderId="0" xfId="0" applyFont="1" applyAlignment="1">
      <alignment/>
    </xf>
    <xf numFmtId="212" fontId="24" fillId="0" borderId="0" xfId="0" applyNumberFormat="1" applyFont="1" applyFill="1" applyBorder="1" applyAlignment="1">
      <alignment horizontal="right" vertical="center"/>
    </xf>
    <xf numFmtId="226" fontId="24" fillId="0" borderId="0" xfId="0" applyNumberFormat="1" applyFont="1" applyFill="1" applyBorder="1" applyAlignment="1">
      <alignment horizontal="right" vertical="center"/>
    </xf>
    <xf numFmtId="189" fontId="23" fillId="0" borderId="0" xfId="17" applyNumberFormat="1" applyFont="1" applyBorder="1" applyAlignment="1">
      <alignment vertical="center"/>
    </xf>
    <xf numFmtId="186" fontId="23" fillId="0" borderId="0" xfId="0" applyNumberFormat="1" applyFont="1" applyBorder="1" applyAlignment="1">
      <alignment vertical="center"/>
    </xf>
    <xf numFmtId="177" fontId="23" fillId="0" borderId="0" xfId="17" applyNumberFormat="1" applyFont="1" applyBorder="1" applyAlignment="1">
      <alignment vertical="center"/>
    </xf>
    <xf numFmtId="192" fontId="24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Border="1" applyAlignment="1">
      <alignment horizontal="right" vertical="center"/>
    </xf>
    <xf numFmtId="38" fontId="23" fillId="0" borderId="0" xfId="0" applyNumberFormat="1" applyFont="1" applyAlignment="1">
      <alignment/>
    </xf>
    <xf numFmtId="190" fontId="23" fillId="0" borderId="0" xfId="0" applyNumberFormat="1" applyFont="1" applyAlignment="1">
      <alignment/>
    </xf>
    <xf numFmtId="0" fontId="4" fillId="0" borderId="3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16" fillId="0" borderId="38" xfId="0" applyFont="1" applyBorder="1" applyAlignment="1">
      <alignment horizontal="distributed" vertical="center"/>
    </xf>
    <xf numFmtId="0" fontId="16" fillId="0" borderId="37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23" xfId="0" applyFont="1" applyBorder="1" applyAlignment="1">
      <alignment horizontal="distributed" vertical="center"/>
    </xf>
    <xf numFmtId="190" fontId="16" fillId="0" borderId="11" xfId="17" applyNumberFormat="1" applyFont="1" applyBorder="1" applyAlignment="1">
      <alignment horizontal="distributed" vertical="center"/>
    </xf>
    <xf numFmtId="190" fontId="16" fillId="0" borderId="24" xfId="17" applyNumberFormat="1" applyFont="1" applyBorder="1" applyAlignment="1">
      <alignment horizontal="distributed" vertical="center"/>
    </xf>
    <xf numFmtId="0" fontId="12" fillId="0" borderId="34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90" fontId="4" fillId="0" borderId="11" xfId="17" applyNumberFormat="1" applyFont="1" applyBorder="1" applyAlignment="1">
      <alignment horizontal="distributed" vertical="center"/>
    </xf>
    <xf numFmtId="190" fontId="4" fillId="0" borderId="34" xfId="17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事業所数・従業者数・製造品出荷額等の推移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6425"/>
          <c:w val="0.8477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'グラフ '!$A$113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 '!$B$112:$H$112</c:f>
              <c:strCache/>
            </c:strRef>
          </c:cat>
          <c:val>
            <c:numRef>
              <c:f>'グラフ '!$B$113:$H$113</c:f>
              <c:numCache/>
            </c:numRef>
          </c:val>
          <c:smooth val="0"/>
        </c:ser>
        <c:ser>
          <c:idx val="1"/>
          <c:order val="1"/>
          <c:tx>
            <c:strRef>
              <c:f>'グラフ '!$A$114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 '!$B$112:$H$112</c:f>
              <c:strCache/>
            </c:strRef>
          </c:cat>
          <c:val>
            <c:numRef>
              <c:f>'グラフ '!$B$114:$H$114</c:f>
              <c:numCache/>
            </c:numRef>
          </c:val>
          <c:smooth val="0"/>
        </c:ser>
        <c:ser>
          <c:idx val="2"/>
          <c:order val="2"/>
          <c:tx>
            <c:strRef>
              <c:f>'グラフ '!$A$115</c:f>
              <c:strCache>
                <c:ptCount val="1"/>
                <c:pt idx="0">
                  <c:v>製造品
出荷額等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 '!$B$112:$H$112</c:f>
              <c:strCache/>
            </c:strRef>
          </c:cat>
          <c:val>
            <c:numRef>
              <c:f>'グラフ '!$B$115:$H$115</c:f>
              <c:numCache/>
            </c:numRef>
          </c:val>
          <c:smooth val="0"/>
        </c:ser>
        <c:axId val="1022580"/>
        <c:axId val="9203221"/>
      </c:lineChart>
      <c:catAx>
        <c:axId val="10225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03221"/>
        <c:crosses val="autoZero"/>
        <c:auto val="1"/>
        <c:lblOffset val="100"/>
        <c:noMultiLvlLbl val="0"/>
      </c:catAx>
      <c:valAx>
        <c:axId val="9203221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crossAx val="102258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05125"/>
          <c:w val="0.15475"/>
          <c:h val="0.211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第1図　産業中分類別事業所数割合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'グラフ '!$B$117</c:f>
              <c:strCache>
                <c:ptCount val="1"/>
                <c:pt idx="0">
                  <c:v>事業所数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木 材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20.6%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 '!$A$118:$A$126</c:f>
              <c:strCache/>
            </c:strRef>
          </c:cat>
          <c:val>
            <c:numRef>
              <c:f>'グラフ '!$B$118:$B$126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'グラフ '!$E$117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精密機械
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16.1%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 '!$D$118:$D$128</c:f>
              <c:strCache/>
            </c:strRef>
          </c:cat>
          <c:val>
            <c:numRef>
              <c:f>'グラフ '!$E$118:$E$128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第3図　産業中分類別製造品出荷額等割合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'グラフ '!$H$117</c:f>
              <c:strCache>
                <c:ptCount val="1"/>
                <c:pt idx="0">
                  <c:v>製造品出荷額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精密機械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家具
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
　　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その他業種
14.0%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 '!$G$118:$G$130</c:f>
              <c:strCache/>
            </c:strRef>
          </c:cat>
          <c:val>
            <c:numRef>
              <c:f>'グラフ '!$H$118:$H$130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0.0835</cdr:y>
    </cdr:from>
    <cdr:to>
      <cdr:x>0.65375</cdr:x>
      <cdr:y>0.13075</cdr:y>
    </cdr:to>
    <cdr:sp>
      <cdr:nvSpPr>
        <cdr:cNvPr id="1" name="Rectangle 1"/>
        <cdr:cNvSpPr>
          <a:spLocks/>
        </cdr:cNvSpPr>
      </cdr:nvSpPr>
      <cdr:spPr>
        <a:xfrm>
          <a:off x="2400300" y="390525"/>
          <a:ext cx="2114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(指数　平成12年＝100)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0.43975</cdr:x>
      <cdr:y>0.4965</cdr:y>
    </cdr:from>
    <cdr:to>
      <cdr:x>0.564</cdr:x>
      <cdr:y>0.61575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2219325"/>
          <a:ext cx="866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事業所
524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0.49025</cdr:y>
    </cdr:from>
    <cdr:to>
      <cdr:x>0.56875</cdr:x>
      <cdr:y>0.6175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2200275"/>
          <a:ext cx="962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従業者
13,974人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0.41475</cdr:x>
      <cdr:y>0.447</cdr:y>
    </cdr:from>
    <cdr:to>
      <cdr:x>0.57525</cdr:x>
      <cdr:y>0.64775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000250"/>
          <a:ext cx="11239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製造品
出荷額等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39,377,734
</a:t>
          </a: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万円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847725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28575"/>
        <a:ext cx="69151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6</xdr:col>
      <xdr:colOff>933450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0" y="4848225"/>
        <a:ext cx="7000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55</xdr:row>
      <xdr:rowOff>0</xdr:rowOff>
    </xdr:from>
    <xdr:to>
      <xdr:col>6</xdr:col>
      <xdr:colOff>962025</xdr:colOff>
      <xdr:row>81</xdr:row>
      <xdr:rowOff>38100</xdr:rowOff>
    </xdr:to>
    <xdr:graphicFrame>
      <xdr:nvGraphicFramePr>
        <xdr:cNvPr id="3" name="Chart 3"/>
        <xdr:cNvGraphicFramePr/>
      </xdr:nvGraphicFramePr>
      <xdr:xfrm>
        <a:off x="28575" y="9429750"/>
        <a:ext cx="70008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83</xdr:row>
      <xdr:rowOff>133350</xdr:rowOff>
    </xdr:from>
    <xdr:to>
      <xdr:col>6</xdr:col>
      <xdr:colOff>952500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19050" y="14363700"/>
        <a:ext cx="7000875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923925</xdr:colOff>
      <xdr:row>41</xdr:row>
      <xdr:rowOff>19050</xdr:rowOff>
    </xdr:from>
    <xdr:to>
      <xdr:col>2</xdr:col>
      <xdr:colOff>314325</xdr:colOff>
      <xdr:row>41</xdr:row>
      <xdr:rowOff>66675</xdr:rowOff>
    </xdr:to>
    <xdr:sp>
      <xdr:nvSpPr>
        <xdr:cNvPr id="5" name="Line 5"/>
        <xdr:cNvSpPr>
          <a:spLocks/>
        </xdr:cNvSpPr>
      </xdr:nvSpPr>
      <xdr:spPr>
        <a:xfrm>
          <a:off x="1609725" y="7048500"/>
          <a:ext cx="466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93</xdr:row>
      <xdr:rowOff>66675</xdr:rowOff>
    </xdr:from>
    <xdr:to>
      <xdr:col>2</xdr:col>
      <xdr:colOff>523875</xdr:colOff>
      <xdr:row>94</xdr:row>
      <xdr:rowOff>66675</xdr:rowOff>
    </xdr:to>
    <xdr:sp>
      <xdr:nvSpPr>
        <xdr:cNvPr id="6" name="Line 6"/>
        <xdr:cNvSpPr>
          <a:spLocks/>
        </xdr:cNvSpPr>
      </xdr:nvSpPr>
      <xdr:spPr>
        <a:xfrm>
          <a:off x="1933575" y="16011525"/>
          <a:ext cx="352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91</xdr:row>
      <xdr:rowOff>152400</xdr:rowOff>
    </xdr:from>
    <xdr:to>
      <xdr:col>2</xdr:col>
      <xdr:colOff>619125</xdr:colOff>
      <xdr:row>92</xdr:row>
      <xdr:rowOff>152400</xdr:rowOff>
    </xdr:to>
    <xdr:sp>
      <xdr:nvSpPr>
        <xdr:cNvPr id="7" name="Line 7"/>
        <xdr:cNvSpPr>
          <a:spLocks/>
        </xdr:cNvSpPr>
      </xdr:nvSpPr>
      <xdr:spPr>
        <a:xfrm>
          <a:off x="2133600" y="15754350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97</xdr:row>
      <xdr:rowOff>161925</xdr:rowOff>
    </xdr:from>
    <xdr:to>
      <xdr:col>2</xdr:col>
      <xdr:colOff>352425</xdr:colOff>
      <xdr:row>98</xdr:row>
      <xdr:rowOff>19050</xdr:rowOff>
    </xdr:to>
    <xdr:sp>
      <xdr:nvSpPr>
        <xdr:cNvPr id="8" name="Line 9"/>
        <xdr:cNvSpPr>
          <a:spLocks/>
        </xdr:cNvSpPr>
      </xdr:nvSpPr>
      <xdr:spPr>
        <a:xfrm>
          <a:off x="1600200" y="16792575"/>
          <a:ext cx="514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95</xdr:row>
      <xdr:rowOff>104775</xdr:rowOff>
    </xdr:from>
    <xdr:to>
      <xdr:col>2</xdr:col>
      <xdr:colOff>476250</xdr:colOff>
      <xdr:row>96</xdr:row>
      <xdr:rowOff>38100</xdr:rowOff>
    </xdr:to>
    <xdr:sp>
      <xdr:nvSpPr>
        <xdr:cNvPr id="9" name="Line 10"/>
        <xdr:cNvSpPr>
          <a:spLocks/>
        </xdr:cNvSpPr>
      </xdr:nvSpPr>
      <xdr:spPr>
        <a:xfrm>
          <a:off x="1866900" y="16392525"/>
          <a:ext cx="371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11</xdr:row>
      <xdr:rowOff>85725</xdr:rowOff>
    </xdr:from>
    <xdr:to>
      <xdr:col>3</xdr:col>
      <xdr:colOff>285750</xdr:colOff>
      <xdr:row>11</xdr:row>
      <xdr:rowOff>95250</xdr:rowOff>
    </xdr:to>
    <xdr:sp>
      <xdr:nvSpPr>
        <xdr:cNvPr id="1" name="Line 2"/>
        <xdr:cNvSpPr>
          <a:spLocks/>
        </xdr:cNvSpPr>
      </xdr:nvSpPr>
      <xdr:spPr>
        <a:xfrm>
          <a:off x="1390650" y="3667125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20.125" style="6" customWidth="1"/>
    <col min="2" max="2" width="6.125" style="6" customWidth="1"/>
    <col min="3" max="4" width="13.00390625" style="6" customWidth="1"/>
    <col min="5" max="5" width="13.875" style="6" customWidth="1"/>
    <col min="6" max="6" width="13.75390625" style="6" customWidth="1"/>
    <col min="7" max="7" width="10.75390625" style="6" customWidth="1"/>
    <col min="8" max="8" width="9.875" style="6" bestFit="1" customWidth="1"/>
    <col min="9" max="16384" width="9.00390625" style="6" customWidth="1"/>
  </cols>
  <sheetData>
    <row r="1" spans="1:7" s="69" customFormat="1" ht="24.75" customHeight="1">
      <c r="A1" s="426" t="s">
        <v>148</v>
      </c>
      <c r="B1" s="426"/>
      <c r="C1" s="426"/>
      <c r="D1" s="426"/>
      <c r="E1" s="426"/>
      <c r="F1" s="426"/>
      <c r="G1" s="426"/>
    </row>
    <row r="2" spans="1:7" s="61" customFormat="1" ht="24.75" customHeight="1">
      <c r="A2" s="5"/>
      <c r="B2" s="5"/>
      <c r="C2" s="5"/>
      <c r="D2" s="5"/>
      <c r="E2" s="5"/>
      <c r="F2" s="5"/>
      <c r="G2" s="5"/>
    </row>
    <row r="3" s="4" customFormat="1" ht="24.75" customHeight="1">
      <c r="A3" s="4" t="s">
        <v>244</v>
      </c>
    </row>
    <row r="4" s="4" customFormat="1" ht="24.75" customHeight="1">
      <c r="A4" s="4" t="s">
        <v>209</v>
      </c>
    </row>
    <row r="5" spans="1:7" s="61" customFormat="1" ht="24.75" customHeight="1">
      <c r="A5" s="427" t="s">
        <v>245</v>
      </c>
      <c r="B5" s="427"/>
      <c r="C5" s="427"/>
      <c r="D5" s="427"/>
      <c r="E5" s="427"/>
      <c r="F5" s="427"/>
      <c r="G5" s="427"/>
    </row>
    <row r="6" spans="1:7" s="61" customFormat="1" ht="24.75" customHeight="1">
      <c r="A6" s="427" t="s">
        <v>246</v>
      </c>
      <c r="B6" s="427"/>
      <c r="C6" s="427"/>
      <c r="D6" s="427"/>
      <c r="E6" s="427"/>
      <c r="F6" s="427"/>
      <c r="G6" s="427"/>
    </row>
    <row r="7" spans="1:7" s="61" customFormat="1" ht="24.75" customHeight="1">
      <c r="A7" s="427" t="s">
        <v>247</v>
      </c>
      <c r="B7" s="427"/>
      <c r="C7" s="427"/>
      <c r="D7" s="427"/>
      <c r="E7" s="427"/>
      <c r="F7" s="427"/>
      <c r="G7" s="427"/>
    </row>
    <row r="8" spans="1:7" s="61" customFormat="1" ht="24.75" customHeight="1">
      <c r="A8" s="427" t="s">
        <v>248</v>
      </c>
      <c r="B8" s="427"/>
      <c r="C8" s="427"/>
      <c r="D8" s="427"/>
      <c r="E8" s="427"/>
      <c r="F8" s="427"/>
      <c r="G8" s="427"/>
    </row>
    <row r="9" spans="1:7" s="61" customFormat="1" ht="24.75" customHeight="1">
      <c r="A9" s="427" t="s">
        <v>249</v>
      </c>
      <c r="B9" s="427"/>
      <c r="C9" s="427"/>
      <c r="D9" s="427"/>
      <c r="E9" s="427"/>
      <c r="F9" s="427"/>
      <c r="G9" s="427"/>
    </row>
    <row r="10" spans="1:7" s="61" customFormat="1" ht="24.75" customHeight="1">
      <c r="A10" s="5"/>
      <c r="B10" s="5"/>
      <c r="C10" s="5"/>
      <c r="D10" s="5"/>
      <c r="E10" s="5"/>
      <c r="F10" s="5"/>
      <c r="G10" s="5"/>
    </row>
    <row r="11" spans="1:7" s="61" customFormat="1" ht="24.75" customHeight="1">
      <c r="A11" s="5"/>
      <c r="B11" s="5"/>
      <c r="C11" s="5"/>
      <c r="D11" s="5"/>
      <c r="E11" s="5"/>
      <c r="F11" s="5"/>
      <c r="G11" s="5"/>
    </row>
    <row r="12" spans="1:7" s="61" customFormat="1" ht="24.75" customHeight="1">
      <c r="A12" s="2" t="s">
        <v>128</v>
      </c>
      <c r="B12" s="2"/>
      <c r="C12" s="2"/>
      <c r="D12" s="2"/>
      <c r="E12" s="2"/>
      <c r="F12" s="2"/>
      <c r="G12" s="2"/>
    </row>
    <row r="13" spans="1:7" s="2" customFormat="1" ht="21.75" customHeight="1">
      <c r="A13" s="420" t="s">
        <v>206</v>
      </c>
      <c r="B13" s="420" t="s">
        <v>45</v>
      </c>
      <c r="C13" s="422" t="s">
        <v>223</v>
      </c>
      <c r="D13" s="420" t="s">
        <v>207</v>
      </c>
      <c r="E13" s="424" t="s">
        <v>46</v>
      </c>
      <c r="F13" s="266" t="s">
        <v>47</v>
      </c>
      <c r="G13" s="12"/>
    </row>
    <row r="14" spans="1:7" s="12" customFormat="1" ht="34.5" customHeight="1">
      <c r="A14" s="421"/>
      <c r="B14" s="421"/>
      <c r="C14" s="423"/>
      <c r="D14" s="428"/>
      <c r="E14" s="425"/>
      <c r="F14" s="257" t="s">
        <v>224</v>
      </c>
      <c r="G14" s="34"/>
    </row>
    <row r="15" spans="1:9" s="12" customFormat="1" ht="34.5" customHeight="1">
      <c r="A15" s="257" t="s">
        <v>205</v>
      </c>
      <c r="B15" s="257" t="s">
        <v>48</v>
      </c>
      <c r="C15" s="258">
        <v>524</v>
      </c>
      <c r="D15" s="258">
        <v>554</v>
      </c>
      <c r="E15" s="258">
        <f aca="true" t="shared" si="0" ref="E15:E23">C15-D15</f>
        <v>-30</v>
      </c>
      <c r="F15" s="259">
        <f>E15/D15*100</f>
        <v>-5.415162454873646</v>
      </c>
      <c r="G15" s="62"/>
      <c r="H15" s="34"/>
      <c r="I15" s="34"/>
    </row>
    <row r="16" spans="1:9" s="8" customFormat="1" ht="34.5" customHeight="1">
      <c r="A16" s="257" t="s">
        <v>4</v>
      </c>
      <c r="B16" s="257" t="s">
        <v>49</v>
      </c>
      <c r="C16" s="260">
        <v>13974</v>
      </c>
      <c r="D16" s="260">
        <v>13786</v>
      </c>
      <c r="E16" s="260">
        <f t="shared" si="0"/>
        <v>188</v>
      </c>
      <c r="F16" s="261">
        <f aca="true" t="shared" si="1" ref="F16:F23">E16/D16*100</f>
        <v>1.3637023066879443</v>
      </c>
      <c r="G16" s="65"/>
      <c r="H16" s="63"/>
      <c r="I16" s="64"/>
    </row>
    <row r="17" spans="1:9" s="8" customFormat="1" ht="34.5" customHeight="1">
      <c r="A17" s="257" t="s">
        <v>5</v>
      </c>
      <c r="B17" s="257" t="s">
        <v>17</v>
      </c>
      <c r="C17" s="260">
        <v>39377734</v>
      </c>
      <c r="D17" s="260">
        <v>37298850</v>
      </c>
      <c r="E17" s="260">
        <f t="shared" si="0"/>
        <v>2078884</v>
      </c>
      <c r="F17" s="261">
        <f t="shared" si="1"/>
        <v>5.573587389423534</v>
      </c>
      <c r="G17" s="65"/>
      <c r="H17" s="66"/>
      <c r="I17" s="66"/>
    </row>
    <row r="18" spans="1:9" s="8" customFormat="1" ht="34.5" customHeight="1">
      <c r="A18" s="257" t="s">
        <v>50</v>
      </c>
      <c r="B18" s="257" t="s">
        <v>17</v>
      </c>
      <c r="C18" s="260">
        <v>39525431</v>
      </c>
      <c r="D18" s="260">
        <v>37699592</v>
      </c>
      <c r="E18" s="260">
        <f>C18-D18</f>
        <v>1825839</v>
      </c>
      <c r="F18" s="261">
        <f t="shared" si="1"/>
        <v>4.843126684235734</v>
      </c>
      <c r="G18" s="65"/>
      <c r="H18" s="66"/>
      <c r="I18" s="66"/>
    </row>
    <row r="19" spans="1:9" s="8" customFormat="1" ht="34.5" customHeight="1">
      <c r="A19" s="257" t="s">
        <v>16</v>
      </c>
      <c r="B19" s="257" t="s">
        <v>17</v>
      </c>
      <c r="C19" s="260">
        <v>16510657</v>
      </c>
      <c r="D19" s="260">
        <v>16117413</v>
      </c>
      <c r="E19" s="260">
        <f>C19-D19</f>
        <v>393244</v>
      </c>
      <c r="F19" s="261">
        <f>E19/D19*100</f>
        <v>2.4398704680459575</v>
      </c>
      <c r="G19" s="65"/>
      <c r="H19" s="66"/>
      <c r="I19" s="66"/>
    </row>
    <row r="20" spans="1:9" s="8" customFormat="1" ht="34.5" customHeight="1">
      <c r="A20" s="257" t="s">
        <v>103</v>
      </c>
      <c r="B20" s="257" t="s">
        <v>17</v>
      </c>
      <c r="C20" s="260">
        <v>1570051</v>
      </c>
      <c r="D20" s="260">
        <v>1758822</v>
      </c>
      <c r="E20" s="260">
        <f t="shared" si="0"/>
        <v>-188771</v>
      </c>
      <c r="F20" s="261">
        <f t="shared" si="1"/>
        <v>-10.732808663980778</v>
      </c>
      <c r="G20" s="65"/>
      <c r="H20" s="66"/>
      <c r="I20" s="66"/>
    </row>
    <row r="21" spans="1:9" s="8" customFormat="1" ht="39.75" customHeight="1">
      <c r="A21" s="262" t="s">
        <v>51</v>
      </c>
      <c r="B21" s="257" t="s">
        <v>17</v>
      </c>
      <c r="C21" s="260">
        <f>ROUND(C17/C15,0)</f>
        <v>75148</v>
      </c>
      <c r="D21" s="260">
        <f>ROUND(D17/D15,0)</f>
        <v>67326</v>
      </c>
      <c r="E21" s="260">
        <f t="shared" si="0"/>
        <v>7822</v>
      </c>
      <c r="F21" s="261">
        <f t="shared" si="1"/>
        <v>11.618097020467575</v>
      </c>
      <c r="G21" s="65"/>
      <c r="H21" s="66"/>
      <c r="I21" s="66"/>
    </row>
    <row r="22" spans="1:9" s="8" customFormat="1" ht="39.75" customHeight="1">
      <c r="A22" s="262" t="s">
        <v>52</v>
      </c>
      <c r="B22" s="257" t="s">
        <v>17</v>
      </c>
      <c r="C22" s="260">
        <f>ROUND(C17/C16,0)</f>
        <v>2818</v>
      </c>
      <c r="D22" s="260">
        <f>ROUND(D17/D16,0)</f>
        <v>2706</v>
      </c>
      <c r="E22" s="260">
        <f>C22-D22</f>
        <v>112</v>
      </c>
      <c r="F22" s="261">
        <f t="shared" si="1"/>
        <v>4.138950480413895</v>
      </c>
      <c r="G22" s="65"/>
      <c r="H22" s="66"/>
      <c r="I22" s="66"/>
    </row>
    <row r="23" spans="1:9" s="8" customFormat="1" ht="39.75" customHeight="1">
      <c r="A23" s="263" t="s">
        <v>53</v>
      </c>
      <c r="B23" s="264" t="s">
        <v>49</v>
      </c>
      <c r="C23" s="265">
        <f>ROUND(C16/C15,1)</f>
        <v>26.7</v>
      </c>
      <c r="D23" s="265">
        <f>ROUND(D16/D15,1)</f>
        <v>24.9</v>
      </c>
      <c r="E23" s="265">
        <f t="shared" si="0"/>
        <v>1.8000000000000007</v>
      </c>
      <c r="F23" s="265">
        <f t="shared" si="1"/>
        <v>7.228915662650606</v>
      </c>
      <c r="H23" s="66"/>
      <c r="I23" s="66"/>
    </row>
    <row r="24" spans="2:10" s="8" customFormat="1" ht="39.75" customHeight="1">
      <c r="B24" s="67"/>
      <c r="H24" s="64"/>
      <c r="I24" s="66"/>
      <c r="J24" s="66"/>
    </row>
    <row r="25" spans="8:10" s="8" customFormat="1" ht="21.75" customHeight="1">
      <c r="H25" s="64"/>
      <c r="I25" s="66"/>
      <c r="J25" s="66"/>
    </row>
    <row r="26" spans="6:10" s="8" customFormat="1" ht="14.25">
      <c r="F26" s="68"/>
      <c r="J26" s="64"/>
    </row>
    <row r="27" s="8" customFormat="1" ht="14.25">
      <c r="J27" s="64"/>
    </row>
    <row r="28" s="8" customFormat="1" ht="14.25">
      <c r="J28" s="64"/>
    </row>
    <row r="29" s="8" customFormat="1" ht="14.25">
      <c r="J29" s="64"/>
    </row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>
      <c r="G90" s="6"/>
    </row>
    <row r="91" spans="1:7" s="8" customFormat="1" ht="14.25">
      <c r="A91" s="6"/>
      <c r="B91" s="6"/>
      <c r="C91" s="6"/>
      <c r="D91" s="6"/>
      <c r="E91" s="6"/>
      <c r="F91" s="6"/>
      <c r="G91" s="6"/>
    </row>
  </sheetData>
  <mergeCells count="11">
    <mergeCell ref="A13:A14"/>
    <mergeCell ref="B13:B14"/>
    <mergeCell ref="C13:C14"/>
    <mergeCell ref="E13:E14"/>
    <mergeCell ref="A1:G1"/>
    <mergeCell ref="A5:G5"/>
    <mergeCell ref="D13:D14"/>
    <mergeCell ref="A6:G6"/>
    <mergeCell ref="A9:G9"/>
    <mergeCell ref="A7:G7"/>
    <mergeCell ref="A8:G8"/>
  </mergeCells>
  <printOptions/>
  <pageMargins left="0.7" right="0.3" top="1" bottom="1" header="0.512" footer="0.512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10.875" style="6" customWidth="1"/>
    <col min="2" max="2" width="14.00390625" style="6" customWidth="1"/>
    <col min="3" max="3" width="11.625" style="6" customWidth="1"/>
    <col min="4" max="4" width="14.00390625" style="6" customWidth="1"/>
    <col min="5" max="5" width="11.625" style="6" customWidth="1"/>
    <col min="6" max="6" width="12.625" style="6" customWidth="1"/>
    <col min="7" max="7" width="11.625" style="6" customWidth="1"/>
    <col min="8" max="16384" width="9.00390625" style="6" customWidth="1"/>
  </cols>
  <sheetData>
    <row r="1" spans="1:7" s="126" customFormat="1" ht="27.75" customHeight="1">
      <c r="A1" s="135" t="s">
        <v>136</v>
      </c>
      <c r="B1" s="119"/>
      <c r="C1" s="119"/>
      <c r="G1" s="127"/>
    </row>
    <row r="2" spans="1:7" ht="27.75" customHeight="1">
      <c r="A2" s="432" t="s">
        <v>79</v>
      </c>
      <c r="B2" s="430" t="s">
        <v>227</v>
      </c>
      <c r="C2" s="431"/>
      <c r="D2" s="430" t="s">
        <v>157</v>
      </c>
      <c r="E2" s="340"/>
      <c r="F2" s="431" t="s">
        <v>21</v>
      </c>
      <c r="G2" s="431"/>
    </row>
    <row r="3" spans="1:7" ht="27.75" customHeight="1">
      <c r="A3" s="433"/>
      <c r="B3" s="207" t="s">
        <v>80</v>
      </c>
      <c r="C3" s="208" t="s">
        <v>3</v>
      </c>
      <c r="D3" s="207" t="s">
        <v>80</v>
      </c>
      <c r="E3" s="208" t="s">
        <v>3</v>
      </c>
      <c r="F3" s="209" t="s">
        <v>81</v>
      </c>
      <c r="G3" s="210" t="s">
        <v>60</v>
      </c>
    </row>
    <row r="4" spans="1:7" s="27" customFormat="1" ht="27.75" customHeight="1">
      <c r="A4" s="229" t="s">
        <v>231</v>
      </c>
      <c r="B4" s="191">
        <v>39377734</v>
      </c>
      <c r="C4" s="128">
        <v>100</v>
      </c>
      <c r="D4" s="191">
        <v>37298850</v>
      </c>
      <c r="E4" s="128">
        <v>100</v>
      </c>
      <c r="F4" s="109">
        <f aca="true" t="shared" si="0" ref="F4:F9">B4-D4</f>
        <v>2078884</v>
      </c>
      <c r="G4" s="179">
        <f aca="true" t="shared" si="1" ref="G4:G9">F4/D4*100</f>
        <v>5.573587389423534</v>
      </c>
    </row>
    <row r="5" spans="1:7" ht="27.75" customHeight="1">
      <c r="A5" s="187" t="s">
        <v>232</v>
      </c>
      <c r="B5" s="192">
        <v>1522528</v>
      </c>
      <c r="C5" s="120">
        <f>B5/B4*100</f>
        <v>3.8664693097881155</v>
      </c>
      <c r="D5" s="192">
        <v>1764778</v>
      </c>
      <c r="E5" s="120">
        <f>D5/D4*100</f>
        <v>4.731454186925334</v>
      </c>
      <c r="F5" s="121">
        <f t="shared" si="0"/>
        <v>-242250</v>
      </c>
      <c r="G5" s="193">
        <f t="shared" si="1"/>
        <v>-13.726939025758481</v>
      </c>
    </row>
    <row r="6" spans="1:7" ht="27.75" customHeight="1">
      <c r="A6" s="187" t="s">
        <v>233</v>
      </c>
      <c r="B6" s="192">
        <v>2556539</v>
      </c>
      <c r="C6" s="120">
        <f>B6/B4*100</f>
        <v>6.49234666474206</v>
      </c>
      <c r="D6" s="192">
        <v>2729528</v>
      </c>
      <c r="E6" s="120">
        <f>D6/D4*100</f>
        <v>7.317995058828891</v>
      </c>
      <c r="F6" s="121">
        <f t="shared" si="0"/>
        <v>-172989</v>
      </c>
      <c r="G6" s="193">
        <f t="shared" si="1"/>
        <v>-6.337689153582597</v>
      </c>
    </row>
    <row r="7" spans="1:7" ht="27.75" customHeight="1">
      <c r="A7" s="187" t="s">
        <v>234</v>
      </c>
      <c r="B7" s="122">
        <v>2978275</v>
      </c>
      <c r="C7" s="120">
        <f>B7/B4*100</f>
        <v>7.563347855414941</v>
      </c>
      <c r="D7" s="122">
        <v>2703929</v>
      </c>
      <c r="E7" s="120">
        <f>D7/D4*100</f>
        <v>7.249362916014837</v>
      </c>
      <c r="F7" s="121">
        <f t="shared" si="0"/>
        <v>274346</v>
      </c>
      <c r="G7" s="193">
        <f t="shared" si="1"/>
        <v>10.14619836541566</v>
      </c>
    </row>
    <row r="8" spans="1:7" ht="27.75" customHeight="1">
      <c r="A8" s="187" t="s">
        <v>235</v>
      </c>
      <c r="B8" s="122">
        <v>9005430</v>
      </c>
      <c r="C8" s="120">
        <f>B8/B4*100</f>
        <v>22.869345402150362</v>
      </c>
      <c r="D8" s="122">
        <v>9338829</v>
      </c>
      <c r="E8" s="120">
        <f>D8/D4*100</f>
        <v>25.037847011368985</v>
      </c>
      <c r="F8" s="121">
        <f t="shared" si="0"/>
        <v>-333399</v>
      </c>
      <c r="G8" s="193">
        <f t="shared" si="1"/>
        <v>-3.570030032673261</v>
      </c>
    </row>
    <row r="9" spans="1:7" ht="27.75" customHeight="1">
      <c r="A9" s="187" t="s">
        <v>236</v>
      </c>
      <c r="B9" s="122">
        <v>13593790</v>
      </c>
      <c r="C9" s="120">
        <f>B9/B4*100</f>
        <v>34.52151411251851</v>
      </c>
      <c r="D9" s="122">
        <v>12562018</v>
      </c>
      <c r="E9" s="120">
        <f>D9/D4*100</f>
        <v>33.67937081170063</v>
      </c>
      <c r="F9" s="121">
        <f t="shared" si="0"/>
        <v>1031772</v>
      </c>
      <c r="G9" s="193">
        <f t="shared" si="1"/>
        <v>8.213425581781527</v>
      </c>
    </row>
    <row r="10" spans="1:9" ht="27.75" customHeight="1">
      <c r="A10" s="187" t="s">
        <v>237</v>
      </c>
      <c r="B10" s="194" t="s">
        <v>72</v>
      </c>
      <c r="C10" s="123" t="s">
        <v>72</v>
      </c>
      <c r="D10" s="194" t="s">
        <v>72</v>
      </c>
      <c r="E10" s="123" t="s">
        <v>72</v>
      </c>
      <c r="F10" s="194" t="s">
        <v>72</v>
      </c>
      <c r="G10" s="194" t="s">
        <v>1</v>
      </c>
      <c r="H10" s="190"/>
      <c r="I10" s="124"/>
    </row>
    <row r="11" spans="1:7" ht="27.75" customHeight="1">
      <c r="A11" s="213" t="s">
        <v>0</v>
      </c>
      <c r="B11" s="296">
        <v>-9721172</v>
      </c>
      <c r="C11" s="318">
        <v>-24.7</v>
      </c>
      <c r="D11" s="296">
        <v>-8199768</v>
      </c>
      <c r="E11" s="105">
        <v>-22</v>
      </c>
      <c r="F11" s="310">
        <v>-1521404</v>
      </c>
      <c r="G11" s="197">
        <v>-18.6</v>
      </c>
    </row>
    <row r="12" spans="1:7" s="345" customFormat="1" ht="14.25">
      <c r="A12" s="410"/>
      <c r="B12" s="411"/>
      <c r="C12" s="412"/>
      <c r="D12" s="411"/>
      <c r="E12" s="412"/>
      <c r="F12" s="413"/>
      <c r="G12" s="414"/>
    </row>
    <row r="13" spans="2:7" s="345" customFormat="1" ht="14.25">
      <c r="B13" s="415"/>
      <c r="C13" s="416"/>
      <c r="D13" s="415"/>
      <c r="E13" s="417"/>
      <c r="F13" s="372"/>
      <c r="G13" s="372"/>
    </row>
    <row r="14" spans="1:5" s="345" customFormat="1" ht="13.5">
      <c r="A14" s="387"/>
      <c r="B14" s="418"/>
      <c r="C14" s="419"/>
      <c r="D14" s="418"/>
      <c r="E14" s="419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G1"/>
    </sheetView>
  </sheetViews>
  <sheetFormatPr defaultColWidth="9.00390625" defaultRowHeight="13.5"/>
  <cols>
    <col min="1" max="1" width="3.125" style="6" customWidth="1"/>
    <col min="2" max="2" width="13.375" style="6" customWidth="1"/>
    <col min="3" max="3" width="13.625" style="6" customWidth="1"/>
    <col min="4" max="4" width="10.125" style="6" customWidth="1"/>
    <col min="5" max="5" width="13.625" style="6" customWidth="1"/>
    <col min="6" max="6" width="10.125" style="6" customWidth="1"/>
    <col min="7" max="7" width="14.375" style="6" customWidth="1"/>
    <col min="8" max="8" width="10.125" style="6" customWidth="1"/>
    <col min="9" max="16384" width="9.00390625" style="6" customWidth="1"/>
  </cols>
  <sheetData>
    <row r="1" spans="1:8" s="1" customFormat="1" ht="27.75" customHeight="1">
      <c r="A1" s="2" t="s">
        <v>82</v>
      </c>
      <c r="B1" s="2"/>
      <c r="C1" s="2"/>
      <c r="D1" s="2"/>
      <c r="E1" s="2"/>
      <c r="F1" s="2"/>
      <c r="G1" s="2"/>
      <c r="H1" s="77"/>
    </row>
    <row r="2" spans="1:8" ht="27.75" customHeight="1">
      <c r="A2" s="431" t="s">
        <v>83</v>
      </c>
      <c r="B2" s="431"/>
      <c r="C2" s="430" t="s">
        <v>223</v>
      </c>
      <c r="D2" s="431"/>
      <c r="E2" s="430" t="s">
        <v>238</v>
      </c>
      <c r="F2" s="431"/>
      <c r="G2" s="434" t="s">
        <v>84</v>
      </c>
      <c r="H2" s="347"/>
    </row>
    <row r="3" spans="1:8" ht="27.75" customHeight="1">
      <c r="A3" s="350"/>
      <c r="B3" s="350"/>
      <c r="C3" s="207" t="s">
        <v>80</v>
      </c>
      <c r="D3" s="220" t="s">
        <v>217</v>
      </c>
      <c r="E3" s="207" t="s">
        <v>80</v>
      </c>
      <c r="F3" s="220" t="s">
        <v>217</v>
      </c>
      <c r="G3" s="209" t="s">
        <v>81</v>
      </c>
      <c r="H3" s="221" t="s">
        <v>60</v>
      </c>
    </row>
    <row r="4" spans="1:8" s="27" customFormat="1" ht="27.75" customHeight="1">
      <c r="A4" s="349" t="s">
        <v>36</v>
      </c>
      <c r="B4" s="349"/>
      <c r="C4" s="109">
        <v>39377734</v>
      </c>
      <c r="D4" s="26">
        <v>100</v>
      </c>
      <c r="E4" s="109">
        <v>37298850</v>
      </c>
      <c r="F4" s="26">
        <v>100</v>
      </c>
      <c r="G4" s="109">
        <f>C4-E4</f>
        <v>2078884</v>
      </c>
      <c r="H4" s="184">
        <f>G4/E4*100</f>
        <v>5.573587389423534</v>
      </c>
    </row>
    <row r="5" spans="1:8" ht="27.75" customHeight="1">
      <c r="A5" s="93">
        <v>9</v>
      </c>
      <c r="B5" s="222" t="s">
        <v>159</v>
      </c>
      <c r="C5" s="41">
        <v>1258575</v>
      </c>
      <c r="D5" s="19">
        <f>C5/C4*100</f>
        <v>3.196159027332553</v>
      </c>
      <c r="E5" s="41">
        <v>1098413</v>
      </c>
      <c r="F5" s="19">
        <f>E5/E4*100</f>
        <v>2.944897764944496</v>
      </c>
      <c r="G5" s="41">
        <f>C5-E5</f>
        <v>160162</v>
      </c>
      <c r="H5" s="193">
        <f>G5/E5*100</f>
        <v>14.581218539838838</v>
      </c>
    </row>
    <row r="6" spans="1:8" ht="27.75" customHeight="1">
      <c r="A6" s="93">
        <v>10</v>
      </c>
      <c r="B6" s="222" t="s">
        <v>93</v>
      </c>
      <c r="C6" s="22">
        <v>27644</v>
      </c>
      <c r="D6" s="19">
        <f>C6/C4*100</f>
        <v>0.07020210964907224</v>
      </c>
      <c r="E6" s="46" t="s">
        <v>210</v>
      </c>
      <c r="F6" s="289" t="s">
        <v>210</v>
      </c>
      <c r="G6" s="22" t="s">
        <v>210</v>
      </c>
      <c r="H6" s="291" t="s">
        <v>210</v>
      </c>
    </row>
    <row r="7" spans="1:8" ht="27.75" customHeight="1">
      <c r="A7" s="93">
        <v>11</v>
      </c>
      <c r="B7" s="222" t="s">
        <v>186</v>
      </c>
      <c r="C7" s="129" t="s">
        <v>89</v>
      </c>
      <c r="D7" s="120" t="s">
        <v>89</v>
      </c>
      <c r="E7" s="129" t="s">
        <v>89</v>
      </c>
      <c r="F7" s="120" t="s">
        <v>89</v>
      </c>
      <c r="G7" s="129" t="s">
        <v>64</v>
      </c>
      <c r="H7" s="195" t="s">
        <v>64</v>
      </c>
    </row>
    <row r="8" spans="1:8" ht="27.75" customHeight="1">
      <c r="A8" s="93">
        <v>12</v>
      </c>
      <c r="B8" s="222" t="s">
        <v>187</v>
      </c>
      <c r="C8" s="41">
        <v>133919</v>
      </c>
      <c r="D8" s="19">
        <f>C8/C4*100</f>
        <v>0.340088132039289</v>
      </c>
      <c r="E8" s="41">
        <v>130425</v>
      </c>
      <c r="F8" s="19">
        <f>E8/E4*100</f>
        <v>0.3496756602415356</v>
      </c>
      <c r="G8" s="41">
        <f aca="true" t="shared" si="0" ref="G8:G16">C8-E8</f>
        <v>3494</v>
      </c>
      <c r="H8" s="193">
        <f aca="true" t="shared" si="1" ref="H8:H16">G8/E8*100</f>
        <v>2.6789342534023386</v>
      </c>
    </row>
    <row r="9" spans="1:8" ht="27.75" customHeight="1">
      <c r="A9" s="93">
        <v>13</v>
      </c>
      <c r="B9" s="222" t="s">
        <v>188</v>
      </c>
      <c r="C9" s="41">
        <v>2245788</v>
      </c>
      <c r="D9" s="19">
        <f>C9/C4*100</f>
        <v>5.703192570705059</v>
      </c>
      <c r="E9" s="41">
        <v>1907661</v>
      </c>
      <c r="F9" s="19">
        <f>E9/E4*100</f>
        <v>5.114530340747771</v>
      </c>
      <c r="G9" s="41">
        <f t="shared" si="0"/>
        <v>338127</v>
      </c>
      <c r="H9" s="193">
        <f t="shared" si="1"/>
        <v>17.724690078583144</v>
      </c>
    </row>
    <row r="10" spans="1:8" ht="27.75" customHeight="1">
      <c r="A10" s="93">
        <v>14</v>
      </c>
      <c r="B10" s="222" t="s">
        <v>189</v>
      </c>
      <c r="C10" s="41">
        <v>1741823</v>
      </c>
      <c r="D10" s="19">
        <f>C10/C4*100</f>
        <v>4.423370323950078</v>
      </c>
      <c r="E10" s="41">
        <v>1681508</v>
      </c>
      <c r="F10" s="19">
        <f>E10/E4*100</f>
        <v>4.508203336027786</v>
      </c>
      <c r="G10" s="41">
        <f t="shared" si="0"/>
        <v>60315</v>
      </c>
      <c r="H10" s="193">
        <f t="shared" si="1"/>
        <v>3.586958848842824</v>
      </c>
    </row>
    <row r="11" spans="1:8" ht="27.75" customHeight="1">
      <c r="A11" s="93">
        <v>15</v>
      </c>
      <c r="B11" s="222" t="s">
        <v>182</v>
      </c>
      <c r="C11" s="41">
        <v>123616</v>
      </c>
      <c r="D11" s="19">
        <f>C11/C4*100</f>
        <v>0.31392359956517557</v>
      </c>
      <c r="E11" s="41">
        <v>117919</v>
      </c>
      <c r="F11" s="19">
        <f>E11/E4*100</f>
        <v>0.3161464763658933</v>
      </c>
      <c r="G11" s="41">
        <f t="shared" si="0"/>
        <v>5697</v>
      </c>
      <c r="H11" s="193">
        <f t="shared" si="1"/>
        <v>4.831282490523156</v>
      </c>
    </row>
    <row r="12" spans="1:8" ht="27.75" customHeight="1">
      <c r="A12" s="93">
        <v>16</v>
      </c>
      <c r="B12" s="222" t="s">
        <v>190</v>
      </c>
      <c r="C12" s="41">
        <v>257103</v>
      </c>
      <c r="D12" s="19">
        <f>C12/C4*100</f>
        <v>0.6529146649220597</v>
      </c>
      <c r="E12" s="41">
        <v>202332</v>
      </c>
      <c r="F12" s="19">
        <f>E12/E4*100</f>
        <v>0.542461764906961</v>
      </c>
      <c r="G12" s="41">
        <f t="shared" si="0"/>
        <v>54771</v>
      </c>
      <c r="H12" s="193">
        <f t="shared" si="1"/>
        <v>27.06986536978827</v>
      </c>
    </row>
    <row r="13" spans="1:8" ht="27.75" customHeight="1">
      <c r="A13" s="93">
        <v>17</v>
      </c>
      <c r="B13" s="222" t="s">
        <v>191</v>
      </c>
      <c r="C13" s="22" t="s">
        <v>252</v>
      </c>
      <c r="D13" s="290" t="s">
        <v>210</v>
      </c>
      <c r="E13" s="22">
        <v>3121521</v>
      </c>
      <c r="F13" s="19">
        <f>E13/E4*100</f>
        <v>8.368947031879</v>
      </c>
      <c r="G13" s="46" t="s">
        <v>210</v>
      </c>
      <c r="H13" s="289" t="s">
        <v>210</v>
      </c>
    </row>
    <row r="14" spans="1:8" ht="27.75" customHeight="1">
      <c r="A14" s="93">
        <v>18</v>
      </c>
      <c r="B14" s="222" t="s">
        <v>183</v>
      </c>
      <c r="C14" s="22" t="s">
        <v>210</v>
      </c>
      <c r="D14" s="290" t="s">
        <v>210</v>
      </c>
      <c r="E14" s="22" t="s">
        <v>210</v>
      </c>
      <c r="F14" s="290" t="s">
        <v>210</v>
      </c>
      <c r="G14" s="46" t="s">
        <v>210</v>
      </c>
      <c r="H14" s="289" t="s">
        <v>210</v>
      </c>
    </row>
    <row r="15" spans="1:8" ht="27.75" customHeight="1">
      <c r="A15" s="93">
        <v>19</v>
      </c>
      <c r="B15" s="222" t="s">
        <v>166</v>
      </c>
      <c r="C15" s="41">
        <v>5213042</v>
      </c>
      <c r="D15" s="19">
        <f>C15/C4*100</f>
        <v>13.23855252818763</v>
      </c>
      <c r="E15" s="41">
        <v>5515219</v>
      </c>
      <c r="F15" s="19">
        <f>E15/E4*100</f>
        <v>14.786565805648163</v>
      </c>
      <c r="G15" s="41">
        <f t="shared" si="0"/>
        <v>-302177</v>
      </c>
      <c r="H15" s="193">
        <f t="shared" si="1"/>
        <v>-5.478966474404733</v>
      </c>
    </row>
    <row r="16" spans="1:8" ht="27.75" customHeight="1">
      <c r="A16" s="93">
        <v>20</v>
      </c>
      <c r="B16" s="222" t="s">
        <v>192</v>
      </c>
      <c r="C16" s="41">
        <v>713527</v>
      </c>
      <c r="D16" s="19">
        <f>C16/C4*100</f>
        <v>1.8120062469821143</v>
      </c>
      <c r="E16" s="41">
        <v>825577</v>
      </c>
      <c r="F16" s="19">
        <f>E16/E4*100</f>
        <v>2.2134114054454765</v>
      </c>
      <c r="G16" s="41">
        <f t="shared" si="0"/>
        <v>-112050</v>
      </c>
      <c r="H16" s="193">
        <f t="shared" si="1"/>
        <v>-13.57232577942457</v>
      </c>
    </row>
    <row r="17" spans="1:8" ht="27.75" customHeight="1">
      <c r="A17" s="93">
        <v>21</v>
      </c>
      <c r="B17" s="330" t="s">
        <v>184</v>
      </c>
      <c r="C17" s="329" t="s">
        <v>89</v>
      </c>
      <c r="D17" s="320" t="s">
        <v>89</v>
      </c>
      <c r="E17" s="129" t="s">
        <v>89</v>
      </c>
      <c r="F17" s="120" t="s">
        <v>89</v>
      </c>
      <c r="G17" s="129" t="s">
        <v>100</v>
      </c>
      <c r="H17" s="195" t="s">
        <v>100</v>
      </c>
    </row>
    <row r="18" spans="1:8" ht="27.75" customHeight="1">
      <c r="A18" s="93">
        <v>22</v>
      </c>
      <c r="B18" s="222" t="s">
        <v>185</v>
      </c>
      <c r="C18" s="319">
        <v>886797</v>
      </c>
      <c r="D18" s="19">
        <f>C18/C4*100</f>
        <v>2.2520264878624046</v>
      </c>
      <c r="E18" s="41">
        <v>721911</v>
      </c>
      <c r="F18" s="19">
        <f>E18/E4*100</f>
        <v>1.9354779034742358</v>
      </c>
      <c r="G18" s="41">
        <f aca="true" t="shared" si="2" ref="G18:G28">C18-E18</f>
        <v>164886</v>
      </c>
      <c r="H18" s="193">
        <f aca="true" t="shared" si="3" ref="H18:H28">G18/E18*100</f>
        <v>22.840211605031648</v>
      </c>
    </row>
    <row r="19" spans="1:8" ht="27.75" customHeight="1">
      <c r="A19" s="93">
        <v>23</v>
      </c>
      <c r="B19" s="222" t="s">
        <v>177</v>
      </c>
      <c r="C19" s="41">
        <v>359553</v>
      </c>
      <c r="D19" s="19">
        <f>C19/C4*100</f>
        <v>0.913087076061817</v>
      </c>
      <c r="E19" s="41">
        <v>297063</v>
      </c>
      <c r="F19" s="19">
        <f>E19/E4*100</f>
        <v>0.7964401047217273</v>
      </c>
      <c r="G19" s="41">
        <f t="shared" si="2"/>
        <v>62490</v>
      </c>
      <c r="H19" s="193">
        <f t="shared" si="3"/>
        <v>21.035941870916268</v>
      </c>
    </row>
    <row r="20" spans="1:8" ht="27.75" customHeight="1">
      <c r="A20" s="93">
        <v>24</v>
      </c>
      <c r="B20" s="222" t="s">
        <v>193</v>
      </c>
      <c r="C20" s="41">
        <v>4130275</v>
      </c>
      <c r="D20" s="19">
        <f>C20/C4*100</f>
        <v>10.488859008494495</v>
      </c>
      <c r="E20" s="41">
        <v>2892099</v>
      </c>
      <c r="F20" s="19">
        <f>E20/E4*100</f>
        <v>7.753855681877591</v>
      </c>
      <c r="G20" s="41">
        <f t="shared" si="2"/>
        <v>1238176</v>
      </c>
      <c r="H20" s="193">
        <f t="shared" si="3"/>
        <v>42.8123656901095</v>
      </c>
    </row>
    <row r="21" spans="1:8" ht="27.75" customHeight="1">
      <c r="A21" s="93">
        <v>25</v>
      </c>
      <c r="B21" s="222" t="s">
        <v>194</v>
      </c>
      <c r="C21" s="41">
        <v>2689825</v>
      </c>
      <c r="D21" s="19">
        <f>C21/C4*100</f>
        <v>6.8308272893508795</v>
      </c>
      <c r="E21" s="41">
        <v>2931026</v>
      </c>
      <c r="F21" s="19">
        <f>E21/E4*100</f>
        <v>7.858220829864727</v>
      </c>
      <c r="G21" s="41">
        <f t="shared" si="2"/>
        <v>-241201</v>
      </c>
      <c r="H21" s="193">
        <f t="shared" si="3"/>
        <v>-8.229234404607807</v>
      </c>
    </row>
    <row r="22" spans="1:8" ht="27.75" customHeight="1">
      <c r="A22" s="93">
        <v>26</v>
      </c>
      <c r="B22" s="222" t="s">
        <v>29</v>
      </c>
      <c r="C22" s="41">
        <v>2667452</v>
      </c>
      <c r="D22" s="19">
        <f>C22/C4*100</f>
        <v>6.774010916930873</v>
      </c>
      <c r="E22" s="41">
        <v>2532099</v>
      </c>
      <c r="F22" s="19">
        <f>E22/E4*100</f>
        <v>6.788678471320162</v>
      </c>
      <c r="G22" s="41">
        <f t="shared" si="2"/>
        <v>135353</v>
      </c>
      <c r="H22" s="193">
        <f t="shared" si="3"/>
        <v>5.345486096712648</v>
      </c>
    </row>
    <row r="23" spans="1:8" ht="27.75" customHeight="1">
      <c r="A23" s="93">
        <v>27</v>
      </c>
      <c r="B23" s="222" t="s">
        <v>30</v>
      </c>
      <c r="C23" s="41">
        <v>1498097</v>
      </c>
      <c r="D23" s="19">
        <f>C23/C4*100</f>
        <v>3.8044266335894292</v>
      </c>
      <c r="E23" s="41">
        <v>2003192</v>
      </c>
      <c r="F23" s="19">
        <f>E23/E4*100</f>
        <v>5.370653518808221</v>
      </c>
      <c r="G23" s="41">
        <f t="shared" si="2"/>
        <v>-505095</v>
      </c>
      <c r="H23" s="193">
        <f t="shared" si="3"/>
        <v>-25.21450764579731</v>
      </c>
    </row>
    <row r="24" spans="1:8" ht="27.75" customHeight="1">
      <c r="A24" s="93">
        <v>28</v>
      </c>
      <c r="B24" s="222" t="s">
        <v>18</v>
      </c>
      <c r="C24" s="41">
        <v>297029</v>
      </c>
      <c r="D24" s="19">
        <f>C24/C4*100</f>
        <v>0.7543069898333916</v>
      </c>
      <c r="E24" s="41">
        <v>491968</v>
      </c>
      <c r="F24" s="19">
        <f>E24/E4*100</f>
        <v>1.318989727565327</v>
      </c>
      <c r="G24" s="41">
        <f t="shared" si="2"/>
        <v>-194939</v>
      </c>
      <c r="H24" s="193">
        <f t="shared" si="3"/>
        <v>-39.624325159359955</v>
      </c>
    </row>
    <row r="25" spans="1:8" ht="27.75" customHeight="1">
      <c r="A25" s="93">
        <v>29</v>
      </c>
      <c r="B25" s="222" t="s">
        <v>19</v>
      </c>
      <c r="C25" s="41">
        <v>6285417</v>
      </c>
      <c r="D25" s="19">
        <f>C25/C4*100</f>
        <v>15.961855499354025</v>
      </c>
      <c r="E25" s="41">
        <v>5510243</v>
      </c>
      <c r="F25" s="19">
        <f>E25/E4*100</f>
        <v>14.773224911760014</v>
      </c>
      <c r="G25" s="41">
        <f t="shared" si="2"/>
        <v>775174</v>
      </c>
      <c r="H25" s="193">
        <f t="shared" si="3"/>
        <v>14.06787323172499</v>
      </c>
    </row>
    <row r="26" spans="1:8" ht="27.75" customHeight="1">
      <c r="A26" s="93">
        <v>30</v>
      </c>
      <c r="B26" s="222" t="s">
        <v>31</v>
      </c>
      <c r="C26" s="41">
        <v>3032269</v>
      </c>
      <c r="D26" s="19">
        <f>C26/C4*100</f>
        <v>7.70046595367829</v>
      </c>
      <c r="E26" s="41">
        <v>3120492</v>
      </c>
      <c r="F26" s="19">
        <f>E26/E4*100</f>
        <v>8.366188233685488</v>
      </c>
      <c r="G26" s="41">
        <f t="shared" si="2"/>
        <v>-88223</v>
      </c>
      <c r="H26" s="193">
        <f t="shared" si="3"/>
        <v>-2.8272144264430095</v>
      </c>
    </row>
    <row r="27" spans="1:8" ht="27.75" customHeight="1">
      <c r="A27" s="93">
        <v>31</v>
      </c>
      <c r="B27" s="222" t="s">
        <v>32</v>
      </c>
      <c r="C27" s="41">
        <v>2186328</v>
      </c>
      <c r="D27" s="19">
        <f>C27/C4*100</f>
        <v>5.552193531501838</v>
      </c>
      <c r="E27" s="41">
        <v>1848122</v>
      </c>
      <c r="F27" s="19">
        <f>E27/E4*100</f>
        <v>4.954903435360607</v>
      </c>
      <c r="G27" s="41">
        <f t="shared" si="2"/>
        <v>338206</v>
      </c>
      <c r="H27" s="193">
        <f t="shared" si="3"/>
        <v>18.299982360471873</v>
      </c>
    </row>
    <row r="28" spans="1:8" ht="27.75" customHeight="1">
      <c r="A28" s="173">
        <v>32</v>
      </c>
      <c r="B28" s="223" t="s">
        <v>33</v>
      </c>
      <c r="C28" s="167">
        <v>415683</v>
      </c>
      <c r="D28" s="165">
        <f>C28/C4*100</f>
        <v>1.0556295595881673</v>
      </c>
      <c r="E28" s="167">
        <v>258403</v>
      </c>
      <c r="F28" s="165">
        <f>E28/E4*100</f>
        <v>0.6927907964990878</v>
      </c>
      <c r="G28" s="167">
        <f t="shared" si="2"/>
        <v>157280</v>
      </c>
      <c r="H28" s="181">
        <f t="shared" si="3"/>
        <v>60.86616641447661</v>
      </c>
    </row>
    <row r="29" spans="1:8" s="361" customFormat="1" ht="14.25">
      <c r="A29" s="358"/>
      <c r="B29" s="359"/>
      <c r="C29" s="359">
        <f>SUM(C5:C28)</f>
        <v>36163762</v>
      </c>
      <c r="D29" s="360">
        <f>SUM(D5:D28)</f>
        <v>91.83809814957864</v>
      </c>
      <c r="E29" s="359">
        <f>SUM(E5:E28)</f>
        <v>37207193</v>
      </c>
      <c r="F29" s="360">
        <f>SUM(F5:F28)</f>
        <v>99.75426320114425</v>
      </c>
      <c r="G29" s="359"/>
      <c r="H29" s="360"/>
    </row>
    <row r="30" spans="1:8" s="361" customFormat="1" ht="14.25">
      <c r="A30" s="358"/>
      <c r="B30" s="362"/>
      <c r="C30" s="363">
        <v>3213972</v>
      </c>
      <c r="D30" s="364">
        <f>C30/C4%</f>
        <v>8.161901850421357</v>
      </c>
      <c r="E30" s="365"/>
      <c r="F30" s="366"/>
      <c r="G30" s="365"/>
      <c r="H30" s="365"/>
    </row>
    <row r="31" spans="2:6" s="361" customFormat="1" ht="13.5">
      <c r="B31" s="367" t="s">
        <v>250</v>
      </c>
      <c r="C31" s="368">
        <f>SUM(C29:C30)</f>
        <v>39377734</v>
      </c>
      <c r="D31" s="369">
        <f>SUM(D29:D30)</f>
        <v>100</v>
      </c>
      <c r="E31" s="368"/>
      <c r="F31" s="368"/>
    </row>
    <row r="32" s="361" customFormat="1" ht="13.5"/>
    <row r="33" spans="1:6" s="18" customFormat="1" ht="15.75" customHeight="1">
      <c r="A33" s="342"/>
      <c r="B33" s="343"/>
      <c r="C33" s="130"/>
      <c r="D33" s="17"/>
      <c r="E33" s="20"/>
      <c r="F33" s="17"/>
    </row>
    <row r="34" spans="1:6" s="18" customFormat="1" ht="15.75" customHeight="1">
      <c r="A34" s="93"/>
      <c r="B34" s="15"/>
      <c r="C34" s="131"/>
      <c r="D34" s="17"/>
      <c r="E34" s="20"/>
      <c r="F34" s="17"/>
    </row>
    <row r="35" spans="1:6" s="18" customFormat="1" ht="15.75" customHeight="1">
      <c r="A35" s="93"/>
      <c r="B35" s="15"/>
      <c r="C35" s="131"/>
      <c r="D35" s="17"/>
      <c r="E35" s="20"/>
      <c r="F35" s="17"/>
    </row>
    <row r="36" spans="1:6" s="18" customFormat="1" ht="15.75" customHeight="1">
      <c r="A36" s="93"/>
      <c r="B36" s="15"/>
      <c r="C36" s="131"/>
      <c r="D36" s="17"/>
      <c r="E36" s="20"/>
      <c r="F36" s="17"/>
    </row>
    <row r="37" spans="1:6" s="18" customFormat="1" ht="15.75" customHeight="1">
      <c r="A37" s="93"/>
      <c r="B37" s="15"/>
      <c r="C37" s="131"/>
      <c r="D37" s="17"/>
      <c r="E37" s="112"/>
      <c r="F37" s="17"/>
    </row>
    <row r="38" spans="1:6" s="18" customFormat="1" ht="15.75" customHeight="1">
      <c r="A38" s="93"/>
      <c r="B38" s="15"/>
      <c r="C38" s="131"/>
      <c r="D38" s="17"/>
      <c r="E38" s="20"/>
      <c r="F38" s="17"/>
    </row>
    <row r="39" spans="1:6" s="18" customFormat="1" ht="15.75" customHeight="1">
      <c r="A39" s="93"/>
      <c r="B39" s="15"/>
      <c r="C39" s="132"/>
      <c r="D39" s="17"/>
      <c r="E39" s="20"/>
      <c r="F39" s="17"/>
    </row>
    <row r="40" spans="1:6" s="18" customFormat="1" ht="15.75" customHeight="1">
      <c r="A40" s="93"/>
      <c r="B40" s="15"/>
      <c r="C40" s="131"/>
      <c r="D40" s="17"/>
      <c r="E40" s="20"/>
      <c r="F40" s="17"/>
    </row>
    <row r="41" spans="1:9" s="18" customFormat="1" ht="15.75" customHeight="1">
      <c r="A41" s="93"/>
      <c r="B41" s="15"/>
      <c r="C41" s="132"/>
      <c r="D41" s="17"/>
      <c r="E41" s="20"/>
      <c r="F41" s="17"/>
      <c r="H41" s="93"/>
      <c r="I41" s="15"/>
    </row>
    <row r="42" spans="1:9" s="18" customFormat="1" ht="15.75" customHeight="1">
      <c r="A42" s="341"/>
      <c r="B42" s="341"/>
      <c r="C42" s="133"/>
      <c r="D42" s="17"/>
      <c r="E42" s="20"/>
      <c r="F42" s="17"/>
      <c r="H42" s="93"/>
      <c r="I42" s="15"/>
    </row>
    <row r="43" spans="1:9" s="18" customFormat="1" ht="14.25">
      <c r="A43" s="92"/>
      <c r="B43" s="78"/>
      <c r="C43" s="20"/>
      <c r="H43" s="93"/>
      <c r="I43" s="15"/>
    </row>
    <row r="44" spans="8:9" s="18" customFormat="1" ht="14.25">
      <c r="H44" s="93"/>
      <c r="I44" s="15"/>
    </row>
    <row r="45" spans="8:9" s="18" customFormat="1" ht="14.25">
      <c r="H45" s="93"/>
      <c r="I45" s="15"/>
    </row>
    <row r="46" spans="8:9" s="18" customFormat="1" ht="14.25">
      <c r="H46" s="93"/>
      <c r="I46" s="15"/>
    </row>
    <row r="47" spans="8:9" s="18" customFormat="1" ht="14.25">
      <c r="H47" s="34"/>
      <c r="I47" s="15"/>
    </row>
    <row r="48" spans="3:9" s="18" customFormat="1" ht="14.25">
      <c r="C48" s="133"/>
      <c r="H48" s="93"/>
      <c r="I48" s="15"/>
    </row>
    <row r="49" spans="8:9" s="18" customFormat="1" ht="14.25">
      <c r="H49" s="93"/>
      <c r="I49" s="15"/>
    </row>
    <row r="50" spans="8:9" s="18" customFormat="1" ht="14.25">
      <c r="H50" s="93"/>
      <c r="I50" s="15"/>
    </row>
    <row r="51" spans="8:9" s="18" customFormat="1" ht="13.5">
      <c r="H51" s="93"/>
      <c r="I51" s="87"/>
    </row>
    <row r="52" spans="8:9" s="18" customFormat="1" ht="14.25">
      <c r="H52" s="93"/>
      <c r="I52" s="15"/>
    </row>
    <row r="53" s="18" customFormat="1" ht="13.5"/>
    <row r="54" s="18" customFormat="1" ht="13.5"/>
    <row r="55" s="18" customFormat="1" ht="13.5"/>
    <row r="56" s="18" customFormat="1" ht="13.5"/>
    <row r="57" s="18" customFormat="1" ht="13.5"/>
    <row r="58" s="18" customFormat="1" ht="13.5"/>
    <row r="59" s="18" customFormat="1" ht="13.5"/>
    <row r="60" s="18" customFormat="1" ht="13.5"/>
    <row r="61" s="18" customFormat="1" ht="13.5"/>
    <row r="62" s="18" customFormat="1" ht="13.5"/>
    <row r="63" s="18" customFormat="1" ht="13.5"/>
    <row r="64" s="18" customFormat="1" ht="13.5"/>
    <row r="65" s="18" customFormat="1" ht="13.5"/>
    <row r="66" s="18" customFormat="1" ht="13.5"/>
    <row r="67" s="18" customFormat="1" ht="13.5"/>
    <row r="68" s="18" customFormat="1" ht="13.5"/>
    <row r="69" s="18" customFormat="1" ht="13.5"/>
    <row r="70" s="18" customFormat="1" ht="13.5"/>
    <row r="71" s="18" customFormat="1" ht="13.5"/>
    <row r="72" s="18" customFormat="1" ht="13.5"/>
    <row r="73" s="18" customFormat="1" ht="13.5"/>
    <row r="74" s="18" customFormat="1" ht="13.5"/>
    <row r="75" s="18" customFormat="1" ht="13.5"/>
    <row r="76" s="18" customFormat="1" ht="13.5"/>
    <row r="77" s="18" customFormat="1" ht="13.5"/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</sheetData>
  <mergeCells count="7">
    <mergeCell ref="A42:B42"/>
    <mergeCell ref="G2:H2"/>
    <mergeCell ref="A33:B33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G1"/>
    </sheetView>
  </sheetViews>
  <sheetFormatPr defaultColWidth="9.00390625" defaultRowHeight="13.5"/>
  <cols>
    <col min="1" max="1" width="11.375" style="8" customWidth="1"/>
    <col min="2" max="8" width="12.625" style="8" customWidth="1"/>
    <col min="9" max="16384" width="9.00390625" style="8" customWidth="1"/>
  </cols>
  <sheetData>
    <row r="1" s="76" customFormat="1" ht="27" customHeight="1">
      <c r="A1" s="9" t="s">
        <v>151</v>
      </c>
    </row>
    <row r="2" ht="27" customHeight="1">
      <c r="A2" s="70"/>
    </row>
    <row r="3" ht="27" customHeight="1">
      <c r="A3" s="175" t="s">
        <v>154</v>
      </c>
    </row>
    <row r="4" spans="1:8" ht="20.25" customHeight="1">
      <c r="A4" s="174"/>
      <c r="D4" s="344" t="s">
        <v>113</v>
      </c>
      <c r="E4" s="344"/>
      <c r="F4" s="344"/>
      <c r="G4" s="344"/>
      <c r="H4" s="344"/>
    </row>
    <row r="5" spans="1:8" ht="27.75" customHeight="1">
      <c r="A5" s="224" t="s">
        <v>195</v>
      </c>
      <c r="B5" s="211" t="s">
        <v>215</v>
      </c>
      <c r="C5" s="212" t="s">
        <v>85</v>
      </c>
      <c r="D5" s="212" t="s">
        <v>20</v>
      </c>
      <c r="E5" s="212" t="s">
        <v>39</v>
      </c>
      <c r="F5" s="212" t="s">
        <v>125</v>
      </c>
      <c r="G5" s="212" t="s">
        <v>196</v>
      </c>
      <c r="H5" s="212" t="s">
        <v>229</v>
      </c>
    </row>
    <row r="6" spans="1:8" ht="27.75" customHeight="1">
      <c r="A6" s="187" t="s">
        <v>197</v>
      </c>
      <c r="B6" s="100">
        <v>36398872</v>
      </c>
      <c r="C6" s="101">
        <v>34948391</v>
      </c>
      <c r="D6" s="101">
        <v>33911190</v>
      </c>
      <c r="E6" s="101">
        <v>30907375</v>
      </c>
      <c r="F6" s="101">
        <v>34122069</v>
      </c>
      <c r="G6" s="99">
        <v>37699592</v>
      </c>
      <c r="H6" s="99">
        <v>39525431</v>
      </c>
    </row>
    <row r="7" spans="1:8" ht="27.75" customHeight="1">
      <c r="A7" s="187" t="s">
        <v>54</v>
      </c>
      <c r="B7" s="74">
        <v>107.3</v>
      </c>
      <c r="C7" s="74">
        <f aca="true" t="shared" si="0" ref="C7:H7">C6/B6*100</f>
        <v>96.0150385978994</v>
      </c>
      <c r="D7" s="74">
        <f t="shared" si="0"/>
        <v>97.03219241194823</v>
      </c>
      <c r="E7" s="74">
        <f t="shared" si="0"/>
        <v>91.14211267726081</v>
      </c>
      <c r="F7" s="75">
        <f t="shared" si="0"/>
        <v>110.40105799991102</v>
      </c>
      <c r="G7" s="75">
        <f t="shared" si="0"/>
        <v>110.48448439630083</v>
      </c>
      <c r="H7" s="75">
        <f t="shared" si="0"/>
        <v>104.84312668423574</v>
      </c>
    </row>
    <row r="8" spans="1:8" ht="27.75" customHeight="1">
      <c r="A8" s="187" t="s">
        <v>35</v>
      </c>
      <c r="B8" s="75">
        <v>100</v>
      </c>
      <c r="C8" s="75">
        <f>C6/B6*100</f>
        <v>96.0150385978994</v>
      </c>
      <c r="D8" s="75">
        <f>D6/B6*100</f>
        <v>93.16549699672012</v>
      </c>
      <c r="E8" s="75">
        <f>E6/B6*100</f>
        <v>84.91300224908068</v>
      </c>
      <c r="F8" s="75">
        <f>F6/B6*100</f>
        <v>93.74485286247332</v>
      </c>
      <c r="G8" s="75">
        <f>G6/B6*100</f>
        <v>103.57351733317451</v>
      </c>
      <c r="H8" s="75">
        <f>H6/B6*100</f>
        <v>108.589713988939</v>
      </c>
    </row>
    <row r="9" spans="1:8" ht="31.5" customHeight="1">
      <c r="A9" s="188" t="s">
        <v>76</v>
      </c>
      <c r="B9" s="100">
        <f aca="true" t="shared" si="1" ref="B9:G9">B6/B16</f>
        <v>54489.32934131737</v>
      </c>
      <c r="C9" s="100">
        <f t="shared" si="1"/>
        <v>55917.4256</v>
      </c>
      <c r="D9" s="100">
        <f t="shared" si="1"/>
        <v>60126.22340425532</v>
      </c>
      <c r="E9" s="100">
        <f t="shared" si="1"/>
        <v>52833.11965811966</v>
      </c>
      <c r="F9" s="100">
        <f t="shared" si="1"/>
        <v>63189.01666666667</v>
      </c>
      <c r="G9" s="100">
        <f t="shared" si="1"/>
        <v>68049.80505415163</v>
      </c>
      <c r="H9" s="101">
        <f>H6/H16</f>
        <v>75430.21183206108</v>
      </c>
    </row>
    <row r="10" spans="1:8" ht="34.5" customHeight="1">
      <c r="A10" s="189" t="s">
        <v>77</v>
      </c>
      <c r="B10" s="134">
        <f aca="true" t="shared" si="2" ref="B10:G10">B6/B18</f>
        <v>2581.4802836879435</v>
      </c>
      <c r="C10" s="134">
        <f t="shared" si="2"/>
        <v>2451.142586618039</v>
      </c>
      <c r="D10" s="134">
        <f t="shared" si="2"/>
        <v>2600.351966873706</v>
      </c>
      <c r="E10" s="134">
        <f t="shared" si="2"/>
        <v>2351.801476183229</v>
      </c>
      <c r="F10" s="134">
        <f t="shared" si="2"/>
        <v>2554.2382663373005</v>
      </c>
      <c r="G10" s="134">
        <f t="shared" si="2"/>
        <v>2734.628753808211</v>
      </c>
      <c r="H10" s="321">
        <f>H6/H18</f>
        <v>2828.4979962788034</v>
      </c>
    </row>
    <row r="11" ht="14.25">
      <c r="H11" s="20"/>
    </row>
    <row r="12" s="357" customFormat="1" ht="14.25">
      <c r="H12" s="370"/>
    </row>
    <row r="13" s="357" customFormat="1" ht="14.25">
      <c r="H13" s="370"/>
    </row>
    <row r="14" s="357" customFormat="1" ht="14.25">
      <c r="H14" s="370"/>
    </row>
    <row r="15" s="357" customFormat="1" ht="14.25">
      <c r="H15" s="370"/>
    </row>
    <row r="16" spans="1:8" s="357" customFormat="1" ht="14.25">
      <c r="A16" s="357" t="s">
        <v>41</v>
      </c>
      <c r="B16" s="357">
        <v>668</v>
      </c>
      <c r="C16" s="357">
        <v>625</v>
      </c>
      <c r="D16" s="357">
        <v>564</v>
      </c>
      <c r="E16" s="357">
        <v>585</v>
      </c>
      <c r="F16" s="357">
        <v>540</v>
      </c>
      <c r="G16" s="357">
        <v>554</v>
      </c>
      <c r="H16" s="357">
        <v>524</v>
      </c>
    </row>
    <row r="17" s="357" customFormat="1" ht="14.25"/>
    <row r="18" spans="1:8" s="357" customFormat="1" ht="14.25">
      <c r="A18" s="357" t="s">
        <v>42</v>
      </c>
      <c r="B18" s="371">
        <v>14100</v>
      </c>
      <c r="C18" s="371">
        <v>14258</v>
      </c>
      <c r="D18" s="371">
        <v>13041</v>
      </c>
      <c r="E18" s="371">
        <v>13142</v>
      </c>
      <c r="F18" s="371">
        <v>13359</v>
      </c>
      <c r="G18" s="371">
        <v>13786</v>
      </c>
      <c r="H18" s="371">
        <v>13974</v>
      </c>
    </row>
    <row r="19" spans="2:7" s="357" customFormat="1" ht="14.25">
      <c r="B19" s="371"/>
      <c r="C19" s="371"/>
      <c r="D19" s="371"/>
      <c r="E19" s="371"/>
      <c r="F19" s="371"/>
      <c r="G19" s="371"/>
    </row>
    <row r="20" s="357" customFormat="1" ht="14.25"/>
    <row r="21" s="357" customFormat="1" ht="14.25"/>
    <row r="22" s="357" customFormat="1" ht="14.25"/>
  </sheetData>
  <mergeCells count="1">
    <mergeCell ref="D4:H4"/>
  </mergeCells>
  <printOptions/>
  <pageMargins left="0.75" right="0.37" top="1" bottom="1" header="0.51" footer="0.51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6" customWidth="1"/>
    <col min="2" max="2" width="13.875" style="6" customWidth="1"/>
    <col min="3" max="3" width="11.125" style="6" customWidth="1"/>
    <col min="4" max="4" width="13.75390625" style="6" customWidth="1"/>
    <col min="5" max="5" width="11.125" style="6" customWidth="1"/>
    <col min="6" max="6" width="16.50390625" style="6" customWidth="1"/>
    <col min="7" max="7" width="14.25390625" style="6" customWidth="1"/>
    <col min="8" max="8" width="11.625" style="6" bestFit="1" customWidth="1"/>
    <col min="9" max="16384" width="9.00390625" style="6" customWidth="1"/>
  </cols>
  <sheetData>
    <row r="1" spans="1:7" s="1" customFormat="1" ht="27.75" customHeight="1">
      <c r="A1" s="2" t="s">
        <v>86</v>
      </c>
      <c r="G1" s="77"/>
    </row>
    <row r="2" spans="1:7" ht="27.75" customHeight="1">
      <c r="A2" s="432" t="s">
        <v>56</v>
      </c>
      <c r="B2" s="430" t="s">
        <v>223</v>
      </c>
      <c r="C2" s="340"/>
      <c r="D2" s="430" t="s">
        <v>230</v>
      </c>
      <c r="E2" s="340"/>
      <c r="F2" s="431" t="s">
        <v>84</v>
      </c>
      <c r="G2" s="431"/>
    </row>
    <row r="3" spans="1:7" s="125" customFormat="1" ht="27.75" customHeight="1">
      <c r="A3" s="433"/>
      <c r="B3" s="207" t="s">
        <v>80</v>
      </c>
      <c r="C3" s="225" t="s">
        <v>3</v>
      </c>
      <c r="D3" s="207" t="s">
        <v>80</v>
      </c>
      <c r="E3" s="225" t="s">
        <v>3</v>
      </c>
      <c r="F3" s="226" t="s">
        <v>81</v>
      </c>
      <c r="G3" s="227" t="s">
        <v>60</v>
      </c>
    </row>
    <row r="4" spans="1:7" s="27" customFormat="1" ht="27.75" customHeight="1">
      <c r="A4" s="177" t="s">
        <v>36</v>
      </c>
      <c r="B4" s="52">
        <v>39525431</v>
      </c>
      <c r="C4" s="142">
        <v>100</v>
      </c>
      <c r="D4" s="52">
        <v>37699592</v>
      </c>
      <c r="E4" s="142">
        <v>100</v>
      </c>
      <c r="F4" s="143">
        <f aca="true" t="shared" si="0" ref="F4:F9">B4-D4</f>
        <v>1825839</v>
      </c>
      <c r="G4" s="182">
        <f aca="true" t="shared" si="1" ref="G4:G9">F4/D4*100</f>
        <v>4.843126684235734</v>
      </c>
    </row>
    <row r="5" spans="1:7" ht="27.75" customHeight="1">
      <c r="A5" s="93" t="s">
        <v>10</v>
      </c>
      <c r="B5" s="136">
        <v>1522528</v>
      </c>
      <c r="C5" s="137">
        <f>B5/B4*100</f>
        <v>3.852021246776537</v>
      </c>
      <c r="D5" s="136">
        <v>33145728</v>
      </c>
      <c r="E5" s="137">
        <f>D5/D4*100</f>
        <v>87.92065441981441</v>
      </c>
      <c r="F5" s="47">
        <f t="shared" si="0"/>
        <v>-31623200</v>
      </c>
      <c r="G5" s="180">
        <f t="shared" si="1"/>
        <v>-95.40656340388722</v>
      </c>
    </row>
    <row r="6" spans="1:7" ht="27.75" customHeight="1">
      <c r="A6" s="93" t="s">
        <v>88</v>
      </c>
      <c r="B6" s="136">
        <v>2556539</v>
      </c>
      <c r="C6" s="137">
        <f>B6/B4*100</f>
        <v>6.468086331557017</v>
      </c>
      <c r="D6" s="136">
        <v>2856135</v>
      </c>
      <c r="E6" s="137">
        <f>D6/D4*100</f>
        <v>7.576036897163236</v>
      </c>
      <c r="F6" s="47">
        <f t="shared" si="0"/>
        <v>-299596</v>
      </c>
      <c r="G6" s="180">
        <f t="shared" si="1"/>
        <v>-10.489560192357853</v>
      </c>
    </row>
    <row r="7" spans="1:7" ht="27.75" customHeight="1">
      <c r="A7" s="93" t="s">
        <v>90</v>
      </c>
      <c r="B7" s="138">
        <v>2978275</v>
      </c>
      <c r="C7" s="137">
        <f>B7/B4*100</f>
        <v>7.5350854491630965</v>
      </c>
      <c r="D7" s="138">
        <v>403484</v>
      </c>
      <c r="E7" s="137">
        <f>D7/D4*100</f>
        <v>1.07026091953462</v>
      </c>
      <c r="F7" s="47">
        <f t="shared" si="0"/>
        <v>2574791</v>
      </c>
      <c r="G7" s="180">
        <f t="shared" si="1"/>
        <v>638.1395544804751</v>
      </c>
    </row>
    <row r="8" spans="1:7" ht="27.75" customHeight="1">
      <c r="A8" s="93" t="s">
        <v>91</v>
      </c>
      <c r="B8" s="138">
        <v>9030663</v>
      </c>
      <c r="C8" s="137">
        <f>B8/B4*100</f>
        <v>22.847728086760142</v>
      </c>
      <c r="D8" s="138">
        <v>974395</v>
      </c>
      <c r="E8" s="137">
        <f>D8/D4*100</f>
        <v>2.584630093609501</v>
      </c>
      <c r="F8" s="47">
        <f t="shared" si="0"/>
        <v>8056268</v>
      </c>
      <c r="G8" s="180">
        <f t="shared" si="1"/>
        <v>826.7969355343572</v>
      </c>
    </row>
    <row r="9" spans="1:7" ht="27.75" customHeight="1">
      <c r="A9" s="93" t="s">
        <v>34</v>
      </c>
      <c r="B9" s="138">
        <v>13605406</v>
      </c>
      <c r="C9" s="137">
        <f>B9/B4*100</f>
        <v>34.42190421655364</v>
      </c>
      <c r="D9" s="138">
        <v>251623</v>
      </c>
      <c r="E9" s="137">
        <f>D9/D4*100</f>
        <v>0.6674422365101458</v>
      </c>
      <c r="F9" s="47">
        <f t="shared" si="0"/>
        <v>13353783</v>
      </c>
      <c r="G9" s="180">
        <f t="shared" si="1"/>
        <v>5307.059767986233</v>
      </c>
    </row>
    <row r="10" spans="1:7" ht="27.75" customHeight="1">
      <c r="A10" s="93" t="s">
        <v>92</v>
      </c>
      <c r="B10" s="145" t="s">
        <v>101</v>
      </c>
      <c r="C10" s="104" t="s">
        <v>101</v>
      </c>
      <c r="D10" s="145" t="s">
        <v>101</v>
      </c>
      <c r="E10" s="104" t="s">
        <v>101</v>
      </c>
      <c r="F10" s="139" t="s">
        <v>101</v>
      </c>
      <c r="G10" s="196" t="s">
        <v>101</v>
      </c>
    </row>
    <row r="11" spans="1:7" ht="27.75" customHeight="1">
      <c r="A11" s="173" t="s">
        <v>11</v>
      </c>
      <c r="B11" s="140">
        <v>-9832020</v>
      </c>
      <c r="C11" s="105">
        <v>-24.9</v>
      </c>
      <c r="D11" s="140">
        <v>-68227</v>
      </c>
      <c r="E11" s="105">
        <f>D11/D4*100</f>
        <v>-0.18097543336808525</v>
      </c>
      <c r="F11" s="140">
        <f>B11-D11</f>
        <v>-9763793</v>
      </c>
      <c r="G11" s="322">
        <v>-14310.7</v>
      </c>
    </row>
    <row r="12" s="345" customFormat="1" ht="13.5"/>
  </sheetData>
  <mergeCells count="4">
    <mergeCell ref="A2:A3"/>
    <mergeCell ref="B2:C2"/>
    <mergeCell ref="D2:E2"/>
    <mergeCell ref="F2:G2"/>
  </mergeCells>
  <printOptions/>
  <pageMargins left="0.75" right="0.66" top="1" bottom="1" header="0.512" footer="0.512"/>
  <pageSetup horizontalDpi="300" verticalDpi="3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:G1"/>
    </sheetView>
  </sheetViews>
  <sheetFormatPr defaultColWidth="9.00390625" defaultRowHeight="13.5"/>
  <cols>
    <col min="1" max="1" width="3.625" style="6" customWidth="1"/>
    <col min="2" max="2" width="11.625" style="6" customWidth="1"/>
    <col min="3" max="3" width="14.125" style="7" customWidth="1"/>
    <col min="4" max="4" width="10.375" style="32" customWidth="1"/>
    <col min="5" max="5" width="13.125" style="7" customWidth="1"/>
    <col min="6" max="6" width="10.375" style="32" customWidth="1"/>
    <col min="7" max="7" width="14.25390625" style="6" customWidth="1"/>
    <col min="8" max="8" width="10.375" style="6" customWidth="1"/>
    <col min="9" max="9" width="9.00390625" style="6" customWidth="1"/>
    <col min="10" max="10" width="10.625" style="6" customWidth="1"/>
    <col min="11" max="11" width="10.375" style="6" customWidth="1"/>
    <col min="12" max="12" width="11.375" style="6" customWidth="1"/>
    <col min="13" max="16384" width="9.00390625" style="6" customWidth="1"/>
  </cols>
  <sheetData>
    <row r="1" spans="1:8" s="27" customFormat="1" ht="27.75" customHeight="1">
      <c r="A1" s="2" t="s">
        <v>28</v>
      </c>
      <c r="B1" s="2"/>
      <c r="C1" s="113"/>
      <c r="D1" s="144"/>
      <c r="E1" s="113"/>
      <c r="F1" s="144"/>
      <c r="G1" s="2"/>
      <c r="H1" s="77"/>
    </row>
    <row r="2" spans="1:9" ht="27.75" customHeight="1">
      <c r="A2" s="431" t="s">
        <v>83</v>
      </c>
      <c r="B2" s="340"/>
      <c r="C2" s="430" t="s">
        <v>223</v>
      </c>
      <c r="D2" s="431"/>
      <c r="E2" s="430" t="s">
        <v>155</v>
      </c>
      <c r="F2" s="431"/>
      <c r="G2" s="434" t="s">
        <v>84</v>
      </c>
      <c r="H2" s="347"/>
      <c r="I2" s="18"/>
    </row>
    <row r="3" spans="1:9" ht="27.75" customHeight="1">
      <c r="A3" s="350"/>
      <c r="B3" s="437"/>
      <c r="C3" s="217" t="s">
        <v>80</v>
      </c>
      <c r="D3" s="228" t="s">
        <v>3</v>
      </c>
      <c r="E3" s="217" t="s">
        <v>80</v>
      </c>
      <c r="F3" s="228" t="s">
        <v>3</v>
      </c>
      <c r="G3" s="226" t="s">
        <v>81</v>
      </c>
      <c r="H3" s="221" t="s">
        <v>60</v>
      </c>
      <c r="I3" s="18"/>
    </row>
    <row r="4" spans="1:15" s="27" customFormat="1" ht="27.75" customHeight="1">
      <c r="A4" s="435" t="s">
        <v>36</v>
      </c>
      <c r="B4" s="436"/>
      <c r="C4" s="55">
        <v>39525431</v>
      </c>
      <c r="D4" s="28">
        <v>100</v>
      </c>
      <c r="E4" s="55">
        <v>37699592</v>
      </c>
      <c r="F4" s="28">
        <v>100</v>
      </c>
      <c r="G4" s="55">
        <f>C4-E4</f>
        <v>1825839</v>
      </c>
      <c r="H4" s="182">
        <f>G4/E4*100</f>
        <v>4.843126684235734</v>
      </c>
      <c r="I4" s="115"/>
      <c r="J4" s="292"/>
      <c r="K4" s="282"/>
      <c r="L4" s="292"/>
      <c r="M4" s="282"/>
      <c r="N4" s="292"/>
      <c r="O4" s="282"/>
    </row>
    <row r="5" spans="1:9" ht="27.75" customHeight="1">
      <c r="A5" s="230">
        <v>9</v>
      </c>
      <c r="B5" s="232" t="s">
        <v>159</v>
      </c>
      <c r="C5" s="47">
        <v>1259719</v>
      </c>
      <c r="D5" s="19">
        <f>C5/C4*100</f>
        <v>3.1871100912220287</v>
      </c>
      <c r="E5" s="47">
        <v>352756</v>
      </c>
      <c r="F5" s="19">
        <f>E5/E4*100</f>
        <v>0.9357024341271386</v>
      </c>
      <c r="G5" s="47">
        <f aca="true" t="shared" si="0" ref="G5:G16">C5-E5</f>
        <v>906963</v>
      </c>
      <c r="H5" s="193">
        <f>G5/E5*100</f>
        <v>257.1077458639966</v>
      </c>
      <c r="I5" s="18"/>
    </row>
    <row r="6" spans="1:9" ht="27.75" customHeight="1">
      <c r="A6" s="230">
        <v>10</v>
      </c>
      <c r="B6" s="233" t="s">
        <v>93</v>
      </c>
      <c r="C6" s="46">
        <v>27644</v>
      </c>
      <c r="D6" s="19">
        <f>C6/C4*100</f>
        <v>0.06993978130181554</v>
      </c>
      <c r="E6" s="46" t="s">
        <v>211</v>
      </c>
      <c r="F6" s="19" t="s">
        <v>212</v>
      </c>
      <c r="G6" s="46" t="s">
        <v>211</v>
      </c>
      <c r="H6" s="193" t="s">
        <v>212</v>
      </c>
      <c r="I6" s="18"/>
    </row>
    <row r="7" spans="1:9" ht="27.75" customHeight="1">
      <c r="A7" s="230">
        <v>11</v>
      </c>
      <c r="B7" s="222" t="s">
        <v>170</v>
      </c>
      <c r="C7" s="88" t="s">
        <v>121</v>
      </c>
      <c r="D7" s="19" t="s">
        <v>127</v>
      </c>
      <c r="E7" s="88" t="s">
        <v>121</v>
      </c>
      <c r="F7" s="19" t="s">
        <v>127</v>
      </c>
      <c r="G7" s="88" t="s">
        <v>94</v>
      </c>
      <c r="H7" s="193" t="s">
        <v>94</v>
      </c>
      <c r="I7" s="18"/>
    </row>
    <row r="8" spans="1:9" ht="27.75" customHeight="1">
      <c r="A8" s="230">
        <v>12</v>
      </c>
      <c r="B8" s="222" t="s">
        <v>171</v>
      </c>
      <c r="C8" s="47">
        <v>133919</v>
      </c>
      <c r="D8" s="19">
        <f>C8/C4*100</f>
        <v>0.3388173047372968</v>
      </c>
      <c r="E8" s="47">
        <v>388880</v>
      </c>
      <c r="F8" s="19">
        <f>E8/E4*100</f>
        <v>1.0315230997725386</v>
      </c>
      <c r="G8" s="47">
        <f t="shared" si="0"/>
        <v>-254961</v>
      </c>
      <c r="H8" s="193">
        <f>G8/E8*100</f>
        <v>-65.56289858053898</v>
      </c>
      <c r="I8" s="18"/>
    </row>
    <row r="9" spans="1:16" ht="27.75" customHeight="1">
      <c r="A9" s="230">
        <v>13</v>
      </c>
      <c r="B9" s="222" t="s">
        <v>172</v>
      </c>
      <c r="C9" s="47">
        <v>2245760</v>
      </c>
      <c r="D9" s="19">
        <f>C9/C4*100</f>
        <v>5.681810275516034</v>
      </c>
      <c r="E9" s="47">
        <v>5438548</v>
      </c>
      <c r="F9" s="19">
        <f>E9/E4*100</f>
        <v>14.426012886293304</v>
      </c>
      <c r="G9" s="47">
        <f t="shared" si="0"/>
        <v>-3192788</v>
      </c>
      <c r="H9" s="193">
        <f aca="true" t="shared" si="1" ref="H9:H27">G9/E9*100</f>
        <v>-58.70662537133073</v>
      </c>
      <c r="I9" s="18"/>
      <c r="J9" s="292"/>
      <c r="K9" s="282"/>
      <c r="L9" s="292"/>
      <c r="M9" s="282"/>
      <c r="N9" s="292"/>
      <c r="O9" s="282"/>
      <c r="P9" s="18"/>
    </row>
    <row r="10" spans="1:9" ht="27.75" customHeight="1">
      <c r="A10" s="230">
        <v>14</v>
      </c>
      <c r="B10" s="222" t="s">
        <v>198</v>
      </c>
      <c r="C10" s="47">
        <v>1743095</v>
      </c>
      <c r="D10" s="19">
        <f>C10/C4*100</f>
        <v>4.410059437429031</v>
      </c>
      <c r="E10" s="47">
        <v>11518851</v>
      </c>
      <c r="F10" s="19">
        <f>E10/E4*100</f>
        <v>30.55431209971715</v>
      </c>
      <c r="G10" s="47">
        <f t="shared" si="0"/>
        <v>-9775756</v>
      </c>
      <c r="H10" s="193">
        <f t="shared" si="1"/>
        <v>-84.86745770042515</v>
      </c>
      <c r="I10" s="18"/>
    </row>
    <row r="11" spans="1:9" ht="27.75" customHeight="1">
      <c r="A11" s="230">
        <v>15</v>
      </c>
      <c r="B11" s="222" t="s">
        <v>182</v>
      </c>
      <c r="C11" s="47">
        <v>124123</v>
      </c>
      <c r="D11" s="19">
        <f>C11/C4*100</f>
        <v>0.31403326126918135</v>
      </c>
      <c r="E11" s="47">
        <v>57684</v>
      </c>
      <c r="F11" s="19">
        <f>E11/E4*100</f>
        <v>0.15300961347273997</v>
      </c>
      <c r="G11" s="47">
        <f t="shared" si="0"/>
        <v>66439</v>
      </c>
      <c r="H11" s="193">
        <f t="shared" si="1"/>
        <v>115.17751889605437</v>
      </c>
      <c r="I11" s="18"/>
    </row>
    <row r="12" spans="1:9" ht="27.75" customHeight="1">
      <c r="A12" s="230">
        <v>16</v>
      </c>
      <c r="B12" s="222" t="s">
        <v>174</v>
      </c>
      <c r="C12" s="47">
        <v>256825</v>
      </c>
      <c r="D12" s="19">
        <f>C12/C4*100</f>
        <v>0.649771535698118</v>
      </c>
      <c r="E12" s="47">
        <v>3581042</v>
      </c>
      <c r="F12" s="19">
        <f>E12/E4*100</f>
        <v>9.498887945524716</v>
      </c>
      <c r="G12" s="47">
        <f t="shared" si="0"/>
        <v>-3324217</v>
      </c>
      <c r="H12" s="193">
        <f t="shared" si="1"/>
        <v>-92.82820475157789</v>
      </c>
      <c r="I12" s="18"/>
    </row>
    <row r="13" spans="1:9" ht="27.75" customHeight="1">
      <c r="A13" s="230">
        <v>17</v>
      </c>
      <c r="B13" s="222" t="s">
        <v>175</v>
      </c>
      <c r="C13" s="46" t="s">
        <v>211</v>
      </c>
      <c r="D13" s="19" t="s">
        <v>212</v>
      </c>
      <c r="E13" s="47">
        <v>89872</v>
      </c>
      <c r="F13" s="19">
        <f>E13/E4*100</f>
        <v>0.23838984782646985</v>
      </c>
      <c r="G13" s="46" t="s">
        <v>211</v>
      </c>
      <c r="H13" s="193" t="s">
        <v>212</v>
      </c>
      <c r="I13" s="308"/>
    </row>
    <row r="14" spans="1:9" ht="27.75" customHeight="1">
      <c r="A14" s="230">
        <v>18</v>
      </c>
      <c r="B14" s="222" t="s">
        <v>183</v>
      </c>
      <c r="C14" s="46" t="s">
        <v>211</v>
      </c>
      <c r="D14" s="19" t="s">
        <v>212</v>
      </c>
      <c r="E14" s="46" t="s">
        <v>211</v>
      </c>
      <c r="F14" s="290" t="s">
        <v>211</v>
      </c>
      <c r="G14" s="46" t="s">
        <v>211</v>
      </c>
      <c r="H14" s="193" t="s">
        <v>212</v>
      </c>
      <c r="I14" s="18"/>
    </row>
    <row r="15" spans="1:9" ht="27.75" customHeight="1">
      <c r="A15" s="230">
        <v>19</v>
      </c>
      <c r="B15" s="222" t="s">
        <v>166</v>
      </c>
      <c r="C15" s="41">
        <v>5203571</v>
      </c>
      <c r="D15" s="19">
        <f>C15/C4*100</f>
        <v>13.165121463191634</v>
      </c>
      <c r="E15" s="41">
        <v>1587277</v>
      </c>
      <c r="F15" s="19">
        <f>E15/E4*100</f>
        <v>4.210329384997058</v>
      </c>
      <c r="G15" s="41">
        <f t="shared" si="0"/>
        <v>3616294</v>
      </c>
      <c r="H15" s="193">
        <f t="shared" si="1"/>
        <v>227.8300510874913</v>
      </c>
      <c r="I15" s="18"/>
    </row>
    <row r="16" spans="1:9" ht="27.75" customHeight="1">
      <c r="A16" s="230">
        <v>20</v>
      </c>
      <c r="B16" s="222" t="s">
        <v>176</v>
      </c>
      <c r="C16" s="41">
        <v>716763</v>
      </c>
      <c r="D16" s="19">
        <f>C16/C4*100</f>
        <v>1.8134223507897993</v>
      </c>
      <c r="E16" s="41">
        <v>80552</v>
      </c>
      <c r="F16" s="19">
        <f>E16/E4*100</f>
        <v>0.2136680948695678</v>
      </c>
      <c r="G16" s="41">
        <f t="shared" si="0"/>
        <v>636211</v>
      </c>
      <c r="H16" s="193">
        <f t="shared" si="1"/>
        <v>789.8140331711193</v>
      </c>
      <c r="I16" s="18"/>
    </row>
    <row r="17" spans="1:17" ht="27.75" customHeight="1">
      <c r="A17" s="230">
        <v>21</v>
      </c>
      <c r="B17" s="222" t="s">
        <v>184</v>
      </c>
      <c r="C17" s="88" t="s">
        <v>121</v>
      </c>
      <c r="D17" s="19" t="s">
        <v>127</v>
      </c>
      <c r="E17" s="88" t="s">
        <v>121</v>
      </c>
      <c r="F17" s="19" t="s">
        <v>127</v>
      </c>
      <c r="G17" s="88" t="s">
        <v>94</v>
      </c>
      <c r="H17" s="193" t="s">
        <v>94</v>
      </c>
      <c r="I17" s="18"/>
      <c r="J17" s="230"/>
      <c r="K17" s="222"/>
      <c r="L17" s="289"/>
      <c r="M17" s="89"/>
      <c r="N17" s="293"/>
      <c r="O17" s="89"/>
      <c r="P17" s="294"/>
      <c r="Q17" s="89"/>
    </row>
    <row r="18" spans="1:17" ht="27.75" customHeight="1">
      <c r="A18" s="230">
        <v>22</v>
      </c>
      <c r="B18" s="222" t="s">
        <v>185</v>
      </c>
      <c r="C18" s="47">
        <v>883665</v>
      </c>
      <c r="D18" s="19">
        <f>C18/C4*100</f>
        <v>2.235687195922038</v>
      </c>
      <c r="E18" s="47">
        <v>112660</v>
      </c>
      <c r="F18" s="19">
        <f>E18/E4*100</f>
        <v>0.2988361253352556</v>
      </c>
      <c r="G18" s="47">
        <f>C18-E18</f>
        <v>771005</v>
      </c>
      <c r="H18" s="193">
        <f t="shared" si="1"/>
        <v>684.3644594354696</v>
      </c>
      <c r="I18" s="18"/>
      <c r="J18" s="230"/>
      <c r="K18" s="222"/>
      <c r="L18" s="289"/>
      <c r="M18" s="89"/>
      <c r="N18" s="295"/>
      <c r="O18" s="89"/>
      <c r="P18" s="294"/>
      <c r="Q18" s="89"/>
    </row>
    <row r="19" spans="1:9" ht="27.75" customHeight="1">
      <c r="A19" s="230">
        <v>23</v>
      </c>
      <c r="B19" s="222" t="s">
        <v>177</v>
      </c>
      <c r="C19" s="47">
        <v>359553</v>
      </c>
      <c r="D19" s="19">
        <f>C19/C4*100</f>
        <v>0.9096750899439907</v>
      </c>
      <c r="E19" s="47">
        <v>444390</v>
      </c>
      <c r="F19" s="19">
        <f>E19/E4*100</f>
        <v>1.1787660725877351</v>
      </c>
      <c r="G19" s="47">
        <f aca="true" t="shared" si="2" ref="G19:G27">C19-E19</f>
        <v>-84837</v>
      </c>
      <c r="H19" s="193">
        <f t="shared" si="1"/>
        <v>-19.090663606291773</v>
      </c>
      <c r="I19" s="18"/>
    </row>
    <row r="20" spans="1:9" ht="27.75" customHeight="1">
      <c r="A20" s="230">
        <v>24</v>
      </c>
      <c r="B20" s="222" t="s">
        <v>178</v>
      </c>
      <c r="C20" s="47">
        <v>4104003</v>
      </c>
      <c r="D20" s="19">
        <f>C20/C4*100</f>
        <v>10.383196074446348</v>
      </c>
      <c r="E20" s="47">
        <v>2237422</v>
      </c>
      <c r="F20" s="19">
        <f>E20/E4*100</f>
        <v>5.934870594886013</v>
      </c>
      <c r="G20" s="47">
        <f t="shared" si="2"/>
        <v>1866581</v>
      </c>
      <c r="H20" s="193">
        <f t="shared" si="1"/>
        <v>83.42552276682717</v>
      </c>
      <c r="I20" s="18"/>
    </row>
    <row r="21" spans="1:9" ht="27.75" customHeight="1">
      <c r="A21" s="230">
        <v>25</v>
      </c>
      <c r="B21" s="222" t="s">
        <v>179</v>
      </c>
      <c r="C21" s="47">
        <v>2693970</v>
      </c>
      <c r="D21" s="19">
        <f>C21/C4*100</f>
        <v>6.815789054899869</v>
      </c>
      <c r="E21" s="47">
        <v>5199681</v>
      </c>
      <c r="F21" s="19">
        <f>E21/E4*100</f>
        <v>13.792406559731468</v>
      </c>
      <c r="G21" s="47">
        <f t="shared" si="2"/>
        <v>-2505711</v>
      </c>
      <c r="H21" s="193">
        <f t="shared" si="1"/>
        <v>-48.18970625313361</v>
      </c>
      <c r="I21" s="18"/>
    </row>
    <row r="22" spans="1:9" ht="27.75" customHeight="1">
      <c r="A22" s="230">
        <v>26</v>
      </c>
      <c r="B22" s="222" t="s">
        <v>29</v>
      </c>
      <c r="C22" s="47">
        <v>2683396</v>
      </c>
      <c r="D22" s="19">
        <f>C22/C4*100</f>
        <v>6.789036658449088</v>
      </c>
      <c r="E22" s="47">
        <v>2283850</v>
      </c>
      <c r="F22" s="19">
        <f>E22/E4*100</f>
        <v>6.058023121311233</v>
      </c>
      <c r="G22" s="47">
        <f t="shared" si="2"/>
        <v>399546</v>
      </c>
      <c r="H22" s="193">
        <f t="shared" si="1"/>
        <v>17.494406375199773</v>
      </c>
      <c r="I22" s="18"/>
    </row>
    <row r="23" spans="1:9" ht="27.75" customHeight="1">
      <c r="A23" s="230">
        <v>27</v>
      </c>
      <c r="B23" s="222" t="s">
        <v>30</v>
      </c>
      <c r="C23" s="47">
        <v>1496688</v>
      </c>
      <c r="D23" s="19">
        <f>C23/C4*100</f>
        <v>3.7866456155784864</v>
      </c>
      <c r="E23" s="47">
        <v>625874</v>
      </c>
      <c r="F23" s="19">
        <f>E23/E4*100</f>
        <v>1.6601612028055899</v>
      </c>
      <c r="G23" s="47">
        <f t="shared" si="2"/>
        <v>870814</v>
      </c>
      <c r="H23" s="193">
        <f t="shared" si="1"/>
        <v>139.13567267533082</v>
      </c>
      <c r="I23" s="18"/>
    </row>
    <row r="24" spans="1:9" ht="27.75" customHeight="1">
      <c r="A24" s="230">
        <v>28</v>
      </c>
      <c r="B24" s="222" t="s">
        <v>18</v>
      </c>
      <c r="C24" s="47">
        <v>298553</v>
      </c>
      <c r="D24" s="19">
        <f>C24/C4*100</f>
        <v>0.7553440720228959</v>
      </c>
      <c r="E24" s="47">
        <v>56681</v>
      </c>
      <c r="F24" s="19">
        <f>E24/E4*100</f>
        <v>0.15034910722641243</v>
      </c>
      <c r="G24" s="47">
        <f t="shared" si="2"/>
        <v>241872</v>
      </c>
      <c r="H24" s="193">
        <f t="shared" si="1"/>
        <v>426.72500485171395</v>
      </c>
      <c r="I24" s="18"/>
    </row>
    <row r="25" spans="1:9" ht="27.75" customHeight="1">
      <c r="A25" s="230">
        <v>29</v>
      </c>
      <c r="B25" s="222" t="s">
        <v>19</v>
      </c>
      <c r="C25" s="47">
        <v>6394700</v>
      </c>
      <c r="D25" s="19">
        <f>C25/C4*100</f>
        <v>16.178697709836484</v>
      </c>
      <c r="E25" s="47">
        <v>481450</v>
      </c>
      <c r="F25" s="19">
        <f>E25/E4*100</f>
        <v>1.2770695237232277</v>
      </c>
      <c r="G25" s="47">
        <f t="shared" si="2"/>
        <v>5913250</v>
      </c>
      <c r="H25" s="193">
        <f t="shared" si="1"/>
        <v>1228.2168449475544</v>
      </c>
      <c r="I25" s="18"/>
    </row>
    <row r="26" spans="1:9" ht="27.75" customHeight="1">
      <c r="A26" s="230">
        <v>30</v>
      </c>
      <c r="B26" s="222" t="s">
        <v>31</v>
      </c>
      <c r="C26" s="47">
        <v>3039420</v>
      </c>
      <c r="D26" s="19">
        <f>C26/C4*100</f>
        <v>7.6897833195038405</v>
      </c>
      <c r="E26" s="47">
        <v>2708904</v>
      </c>
      <c r="F26" s="19">
        <f>E26/E4*100</f>
        <v>7.185499514159198</v>
      </c>
      <c r="G26" s="47">
        <f t="shared" si="2"/>
        <v>330516</v>
      </c>
      <c r="H26" s="193">
        <f t="shared" si="1"/>
        <v>12.201096827351577</v>
      </c>
      <c r="I26" s="18"/>
    </row>
    <row r="27" spans="1:9" ht="27.75" customHeight="1">
      <c r="A27" s="230">
        <v>31</v>
      </c>
      <c r="B27" s="222" t="s">
        <v>32</v>
      </c>
      <c r="C27" s="47">
        <v>2232218</v>
      </c>
      <c r="D27" s="19">
        <f>C27/C4*100</f>
        <v>5.647548789537551</v>
      </c>
      <c r="E27" s="47">
        <v>187462</v>
      </c>
      <c r="F27" s="19">
        <f>E27/E4*100</f>
        <v>0.4972520657517991</v>
      </c>
      <c r="G27" s="47">
        <f t="shared" si="2"/>
        <v>2044756</v>
      </c>
      <c r="H27" s="193">
        <f t="shared" si="1"/>
        <v>1090.757593538957</v>
      </c>
      <c r="I27" s="18"/>
    </row>
    <row r="28" spans="1:9" ht="27.75" customHeight="1">
      <c r="A28" s="231">
        <v>32</v>
      </c>
      <c r="B28" s="223" t="s">
        <v>33</v>
      </c>
      <c r="C28" s="141">
        <v>405754</v>
      </c>
      <c r="D28" s="165">
        <f>C28/C4*100</f>
        <v>1.0265643909107531</v>
      </c>
      <c r="E28" s="141">
        <v>253896</v>
      </c>
      <c r="F28" s="165">
        <f>E28/E4*100</f>
        <v>0.6734714794791413</v>
      </c>
      <c r="G28" s="141">
        <f>C28-E28</f>
        <v>151858</v>
      </c>
      <c r="H28" s="181">
        <f>G28/E28*100</f>
        <v>59.811103759019446</v>
      </c>
      <c r="I28" s="18"/>
    </row>
    <row r="29" spans="1:9" s="345" customFormat="1" ht="17.25" customHeight="1">
      <c r="A29" s="373"/>
      <c r="B29" s="374"/>
      <c r="C29" s="375">
        <f>SUM(C5:C28)</f>
        <v>36303339</v>
      </c>
      <c r="D29" s="376">
        <f>SUM(D5:D28)</f>
        <v>91.84805347220629</v>
      </c>
      <c r="E29" s="375">
        <f>SUM(E5:E28)</f>
        <v>37687732</v>
      </c>
      <c r="F29" s="376">
        <f>SUM(F5:F28)</f>
        <v>99.96854077359778</v>
      </c>
      <c r="G29" s="375"/>
      <c r="H29" s="377"/>
      <c r="I29" s="361"/>
    </row>
    <row r="30" spans="1:9" s="345" customFormat="1" ht="17.25" customHeight="1">
      <c r="A30" s="373"/>
      <c r="B30" s="374"/>
      <c r="C30" s="375">
        <v>3222092</v>
      </c>
      <c r="D30" s="378">
        <f>C30/C31%</f>
        <v>8.151946527793713</v>
      </c>
      <c r="E30" s="375"/>
      <c r="F30" s="379"/>
      <c r="G30" s="375"/>
      <c r="H30" s="375"/>
      <c r="I30" s="361"/>
    </row>
    <row r="31" spans="1:6" s="345" customFormat="1" ht="17.25" customHeight="1">
      <c r="A31" s="380"/>
      <c r="B31" s="362" t="s">
        <v>250</v>
      </c>
      <c r="C31" s="381">
        <f>SUM(C29:C30)</f>
        <v>39525431</v>
      </c>
      <c r="D31" s="382">
        <f>SUM(D29:D30)</f>
        <v>100</v>
      </c>
      <c r="E31" s="381"/>
      <c r="F31" s="382"/>
    </row>
    <row r="32" spans="1:6" s="345" customFormat="1" ht="14.25">
      <c r="A32" s="380"/>
      <c r="B32" s="362"/>
      <c r="C32" s="381"/>
      <c r="D32" s="383"/>
      <c r="E32" s="381"/>
      <c r="F32" s="382"/>
    </row>
    <row r="33" spans="1:4" ht="14.25">
      <c r="A33" s="14"/>
      <c r="B33" s="15"/>
      <c r="D33" s="31"/>
    </row>
  </sheetData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8" width="11.625" style="6" customWidth="1"/>
    <col min="9" max="9" width="11.50390625" style="6" customWidth="1"/>
    <col min="10" max="16384" width="9.00390625" style="6" customWidth="1"/>
  </cols>
  <sheetData>
    <row r="1" ht="27" customHeight="1">
      <c r="A1" s="9" t="s">
        <v>152</v>
      </c>
    </row>
    <row r="2" ht="27" customHeight="1">
      <c r="A2" s="9"/>
    </row>
    <row r="3" spans="1:5" ht="27" customHeight="1">
      <c r="A3" s="2" t="s">
        <v>23</v>
      </c>
      <c r="B3" s="8"/>
      <c r="C3" s="8"/>
      <c r="D3" s="8"/>
      <c r="E3" s="8"/>
    </row>
    <row r="4" spans="1:8" ht="27" customHeight="1">
      <c r="A4" s="12"/>
      <c r="B4" s="5"/>
      <c r="C4" s="297"/>
      <c r="D4" s="5"/>
      <c r="E4" s="5"/>
      <c r="F4" s="339" t="s">
        <v>102</v>
      </c>
      <c r="G4" s="339"/>
      <c r="H4" s="339"/>
    </row>
    <row r="5" spans="1:12" ht="27" customHeight="1">
      <c r="A5" s="224" t="s">
        <v>199</v>
      </c>
      <c r="B5" s="211" t="s">
        <v>215</v>
      </c>
      <c r="C5" s="212" t="s">
        <v>117</v>
      </c>
      <c r="D5" s="212" t="s">
        <v>118</v>
      </c>
      <c r="E5" s="212" t="s">
        <v>119</v>
      </c>
      <c r="F5" s="212" t="s">
        <v>200</v>
      </c>
      <c r="G5" s="212" t="s">
        <v>201</v>
      </c>
      <c r="H5" s="212" t="s">
        <v>226</v>
      </c>
      <c r="I5" s="23"/>
      <c r="J5" s="23"/>
      <c r="K5" s="23"/>
      <c r="L5" s="23"/>
    </row>
    <row r="6" spans="1:8" ht="27" customHeight="1">
      <c r="A6" s="187" t="s">
        <v>16</v>
      </c>
      <c r="B6" s="48">
        <v>14829372</v>
      </c>
      <c r="C6" s="300">
        <v>15109336</v>
      </c>
      <c r="D6" s="50">
        <v>14271133</v>
      </c>
      <c r="E6" s="50">
        <v>14507994</v>
      </c>
      <c r="F6" s="50">
        <v>14802848</v>
      </c>
      <c r="G6" s="50">
        <v>16117413</v>
      </c>
      <c r="H6" s="50">
        <v>16510657</v>
      </c>
    </row>
    <row r="7" spans="1:8" ht="27" customHeight="1">
      <c r="A7" s="187" t="s">
        <v>24</v>
      </c>
      <c r="B7" s="49">
        <v>90.8</v>
      </c>
      <c r="C7" s="39">
        <f aca="true" t="shared" si="0" ref="C7:H7">C6/B6*100</f>
        <v>101.88790192868586</v>
      </c>
      <c r="D7" s="39">
        <f t="shared" si="0"/>
        <v>94.45241670447993</v>
      </c>
      <c r="E7" s="39">
        <f t="shared" si="0"/>
        <v>101.65972106068944</v>
      </c>
      <c r="F7" s="39">
        <f t="shared" si="0"/>
        <v>102.03235540351064</v>
      </c>
      <c r="G7" s="39">
        <f t="shared" si="0"/>
        <v>108.88048705222131</v>
      </c>
      <c r="H7" s="39">
        <f t="shared" si="0"/>
        <v>102.43987046804597</v>
      </c>
    </row>
    <row r="8" spans="1:8" ht="27" customHeight="1">
      <c r="A8" s="234" t="s">
        <v>25</v>
      </c>
      <c r="B8" s="162">
        <f aca="true" t="shared" si="1" ref="B8:H8">B6/B16</f>
        <v>1051.7285106382978</v>
      </c>
      <c r="C8" s="162">
        <f t="shared" si="1"/>
        <v>1059.7093561509328</v>
      </c>
      <c r="D8" s="162">
        <f t="shared" si="1"/>
        <v>1094.3281190092785</v>
      </c>
      <c r="E8" s="162">
        <f t="shared" si="1"/>
        <v>1103.9411048546644</v>
      </c>
      <c r="F8" s="162">
        <f t="shared" si="1"/>
        <v>1108.0805449509694</v>
      </c>
      <c r="G8" s="98">
        <f t="shared" si="1"/>
        <v>1169.1145364862905</v>
      </c>
      <c r="H8" s="301">
        <f t="shared" si="1"/>
        <v>1181.5269071132102</v>
      </c>
    </row>
    <row r="9" spans="1:8" ht="27" customHeight="1">
      <c r="A9" s="213" t="s">
        <v>26</v>
      </c>
      <c r="B9" s="51">
        <f aca="true" t="shared" si="2" ref="B9:H9">B6/B18*100</f>
        <v>40.74129549948691</v>
      </c>
      <c r="C9" s="51">
        <f t="shared" si="2"/>
        <v>43.233280753897944</v>
      </c>
      <c r="D9" s="51">
        <f t="shared" si="2"/>
        <v>42.08384606968968</v>
      </c>
      <c r="E9" s="51">
        <f t="shared" si="2"/>
        <v>46.94023352031675</v>
      </c>
      <c r="F9" s="51">
        <f t="shared" si="2"/>
        <v>43.38203524528363</v>
      </c>
      <c r="G9" s="302">
        <f t="shared" si="2"/>
        <v>42.75222129724906</v>
      </c>
      <c r="H9" s="302">
        <f t="shared" si="2"/>
        <v>41.77223772714838</v>
      </c>
    </row>
    <row r="10" spans="1:8" ht="23.25" customHeight="1">
      <c r="A10" s="439" t="s">
        <v>253</v>
      </c>
      <c r="B10" s="439"/>
      <c r="C10" s="439"/>
      <c r="D10" s="439"/>
      <c r="E10" s="439"/>
      <c r="F10" s="439"/>
      <c r="G10" s="439"/>
      <c r="H10" s="336"/>
    </row>
    <row r="11" spans="1:3" ht="15.75" customHeight="1">
      <c r="A11" s="42"/>
      <c r="B11" s="438" t="s">
        <v>221</v>
      </c>
      <c r="C11" s="438"/>
    </row>
    <row r="12" spans="1:4" ht="13.5">
      <c r="A12" s="279" t="s">
        <v>218</v>
      </c>
      <c r="B12" s="33"/>
      <c r="C12" s="33"/>
      <c r="D12" s="6" t="s">
        <v>220</v>
      </c>
    </row>
    <row r="13" ht="13.5">
      <c r="B13" s="6" t="s">
        <v>219</v>
      </c>
    </row>
    <row r="15" ht="13.5">
      <c r="A15" s="178"/>
    </row>
    <row r="16" spans="1:8" s="345" customFormat="1" ht="13.5">
      <c r="A16" s="345" t="s">
        <v>213</v>
      </c>
      <c r="B16" s="372">
        <v>14100</v>
      </c>
      <c r="C16" s="372">
        <v>14258</v>
      </c>
      <c r="D16" s="372">
        <v>13041</v>
      </c>
      <c r="E16" s="372">
        <v>13142</v>
      </c>
      <c r="F16" s="372">
        <v>13359</v>
      </c>
      <c r="G16" s="372">
        <v>13786</v>
      </c>
      <c r="H16" s="384">
        <v>13974</v>
      </c>
    </row>
    <row r="17" spans="2:8" s="345" customFormat="1" ht="13.5">
      <c r="B17" s="385"/>
      <c r="C17" s="372"/>
      <c r="D17" s="372"/>
      <c r="E17" s="372"/>
      <c r="F17" s="372"/>
      <c r="G17" s="372"/>
      <c r="H17" s="384"/>
    </row>
    <row r="18" spans="1:8" s="345" customFormat="1" ht="13.5">
      <c r="A18" s="345" t="s">
        <v>214</v>
      </c>
      <c r="B18" s="386">
        <v>36398872</v>
      </c>
      <c r="C18" s="372">
        <v>34948391</v>
      </c>
      <c r="D18" s="372">
        <v>33911190</v>
      </c>
      <c r="E18" s="372">
        <v>30907375</v>
      </c>
      <c r="F18" s="372">
        <v>34122069</v>
      </c>
      <c r="G18" s="372">
        <v>37699592</v>
      </c>
      <c r="H18" s="384">
        <v>39525431</v>
      </c>
    </row>
    <row r="19" s="345" customFormat="1" ht="13.5"/>
    <row r="20" s="345" customFormat="1" ht="13.5"/>
  </sheetData>
  <mergeCells count="3">
    <mergeCell ref="B11:C11"/>
    <mergeCell ref="F4:H4"/>
    <mergeCell ref="A10:G10"/>
  </mergeCells>
  <printOptions/>
  <pageMargins left="0.75" right="0.58" top="1" bottom="1" header="0.512" footer="0.512"/>
  <pageSetup horizontalDpi="300" verticalDpi="3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/>
  <cols>
    <col min="1" max="2" width="13.50390625" style="6" customWidth="1"/>
    <col min="3" max="3" width="11.125" style="6" customWidth="1"/>
    <col min="4" max="4" width="13.875" style="6" customWidth="1"/>
    <col min="5" max="5" width="11.125" style="6" customWidth="1"/>
    <col min="6" max="6" width="13.875" style="6" customWidth="1"/>
    <col min="7" max="7" width="11.25390625" style="6" customWidth="1"/>
    <col min="8" max="8" width="9.00390625" style="6" customWidth="1"/>
    <col min="9" max="9" width="9.50390625" style="6" bestFit="1" customWidth="1"/>
    <col min="10" max="16384" width="9.00390625" style="6" customWidth="1"/>
  </cols>
  <sheetData>
    <row r="1" spans="1:7" s="27" customFormat="1" ht="27.75" customHeight="1">
      <c r="A1" s="2" t="s">
        <v>137</v>
      </c>
      <c r="B1" s="1"/>
      <c r="C1" s="1"/>
      <c r="D1" s="1"/>
      <c r="E1" s="1"/>
      <c r="F1" s="1"/>
      <c r="G1" s="77"/>
    </row>
    <row r="2" spans="1:7" ht="27.75" customHeight="1">
      <c r="A2" s="432" t="s">
        <v>56</v>
      </c>
      <c r="B2" s="430" t="s">
        <v>223</v>
      </c>
      <c r="C2" s="431"/>
      <c r="D2" s="430" t="s">
        <v>155</v>
      </c>
      <c r="E2" s="431"/>
      <c r="F2" s="434" t="s">
        <v>84</v>
      </c>
      <c r="G2" s="347"/>
    </row>
    <row r="3" spans="1:7" ht="27.75" customHeight="1">
      <c r="A3" s="433"/>
      <c r="B3" s="207" t="s">
        <v>80</v>
      </c>
      <c r="C3" s="208" t="s">
        <v>3</v>
      </c>
      <c r="D3" s="207" t="s">
        <v>80</v>
      </c>
      <c r="E3" s="208" t="s">
        <v>3</v>
      </c>
      <c r="F3" s="209" t="s">
        <v>81</v>
      </c>
      <c r="G3" s="210" t="s">
        <v>60</v>
      </c>
    </row>
    <row r="4" spans="1:7" s="1" customFormat="1" ht="27.75" customHeight="1">
      <c r="A4" s="311" t="s">
        <v>239</v>
      </c>
      <c r="B4" s="333">
        <v>16510657</v>
      </c>
      <c r="C4" s="323">
        <v>100</v>
      </c>
      <c r="D4" s="333">
        <v>16117413</v>
      </c>
      <c r="E4" s="323">
        <v>100</v>
      </c>
      <c r="F4" s="334">
        <f aca="true" t="shared" si="0" ref="F4:F9">B4-D4</f>
        <v>393244</v>
      </c>
      <c r="G4" s="324">
        <f aca="true" t="shared" si="1" ref="G4:G9">F4/D4*100</f>
        <v>2.4398704680459575</v>
      </c>
    </row>
    <row r="5" spans="1:9" ht="27.75" customHeight="1">
      <c r="A5" s="235" t="s">
        <v>10</v>
      </c>
      <c r="B5" s="136">
        <v>817534</v>
      </c>
      <c r="C5" s="137">
        <f>B5/B4*100</f>
        <v>4.951553411835762</v>
      </c>
      <c r="D5" s="136">
        <v>962184</v>
      </c>
      <c r="E5" s="137">
        <f>D5/D4*100</f>
        <v>5.969841437952852</v>
      </c>
      <c r="F5" s="47">
        <f t="shared" si="0"/>
        <v>-144650</v>
      </c>
      <c r="G5" s="180">
        <f t="shared" si="1"/>
        <v>-15.033507104670207</v>
      </c>
      <c r="I5" s="288"/>
    </row>
    <row r="6" spans="1:7" ht="27.75" customHeight="1">
      <c r="A6" s="235" t="s">
        <v>88</v>
      </c>
      <c r="B6" s="136">
        <v>1157269</v>
      </c>
      <c r="C6" s="137">
        <f>B6/B4*100</f>
        <v>7.009224405788333</v>
      </c>
      <c r="D6" s="136">
        <v>1172328</v>
      </c>
      <c r="E6" s="137">
        <f>D6/D4*100</f>
        <v>7.273673510755108</v>
      </c>
      <c r="F6" s="47">
        <f t="shared" si="0"/>
        <v>-15059</v>
      </c>
      <c r="G6" s="180">
        <f t="shared" si="1"/>
        <v>-1.2845381156126954</v>
      </c>
    </row>
    <row r="7" spans="1:7" ht="27.75" customHeight="1">
      <c r="A7" s="235" t="s">
        <v>90</v>
      </c>
      <c r="B7" s="138">
        <v>1437922</v>
      </c>
      <c r="C7" s="137">
        <f>B7/B4*100</f>
        <v>8.70905379477025</v>
      </c>
      <c r="D7" s="138">
        <v>1294696</v>
      </c>
      <c r="E7" s="137">
        <f>D7/D4*100</f>
        <v>8.032902054442607</v>
      </c>
      <c r="F7" s="47">
        <f t="shared" si="0"/>
        <v>143226</v>
      </c>
      <c r="G7" s="180">
        <f t="shared" si="1"/>
        <v>11.062519695743248</v>
      </c>
    </row>
    <row r="8" spans="1:7" ht="27.75" customHeight="1">
      <c r="A8" s="235" t="s">
        <v>91</v>
      </c>
      <c r="B8" s="138">
        <v>3552570</v>
      </c>
      <c r="C8" s="137">
        <f>B8/B4*100</f>
        <v>21.516830008642295</v>
      </c>
      <c r="D8" s="138">
        <v>4161044</v>
      </c>
      <c r="E8" s="137">
        <f>D8/D4*100</f>
        <v>25.817071263235608</v>
      </c>
      <c r="F8" s="47">
        <f t="shared" si="0"/>
        <v>-608474</v>
      </c>
      <c r="G8" s="180">
        <f t="shared" si="1"/>
        <v>-14.623109008220053</v>
      </c>
    </row>
    <row r="9" spans="1:7" ht="27.75" customHeight="1">
      <c r="A9" s="235" t="s">
        <v>34</v>
      </c>
      <c r="B9" s="138">
        <v>5329143</v>
      </c>
      <c r="C9" s="137">
        <f>B9/B4*100</f>
        <v>32.2769893408845</v>
      </c>
      <c r="D9" s="138">
        <v>4910589</v>
      </c>
      <c r="E9" s="137">
        <f>D9/D4*100</f>
        <v>30.467600476577722</v>
      </c>
      <c r="F9" s="47">
        <f t="shared" si="0"/>
        <v>418554</v>
      </c>
      <c r="G9" s="307">
        <f t="shared" si="1"/>
        <v>8.523498912248611</v>
      </c>
    </row>
    <row r="10" spans="1:7" ht="27.75" customHeight="1">
      <c r="A10" s="235" t="s">
        <v>92</v>
      </c>
      <c r="B10" s="145" t="s">
        <v>1</v>
      </c>
      <c r="C10" s="146" t="s">
        <v>72</v>
      </c>
      <c r="D10" s="145" t="s">
        <v>1</v>
      </c>
      <c r="E10" s="104" t="s">
        <v>72</v>
      </c>
      <c r="F10" s="139" t="s">
        <v>72</v>
      </c>
      <c r="G10" s="196" t="s">
        <v>72</v>
      </c>
    </row>
    <row r="11" spans="1:7" ht="27.75" customHeight="1">
      <c r="A11" s="236" t="s">
        <v>11</v>
      </c>
      <c r="B11" s="140">
        <v>-4216219</v>
      </c>
      <c r="C11" s="105">
        <f>B11/B4*100</f>
        <v>-25.53634903807886</v>
      </c>
      <c r="D11" s="140">
        <v>-3616572</v>
      </c>
      <c r="E11" s="105">
        <f>D11/D4*100</f>
        <v>-22.4389112570361</v>
      </c>
      <c r="F11" s="299">
        <v>-599647</v>
      </c>
      <c r="G11" s="197">
        <v>-16.6</v>
      </c>
    </row>
    <row r="12" spans="1:7" ht="27.75" customHeight="1">
      <c r="A12" s="439" t="s">
        <v>253</v>
      </c>
      <c r="B12" s="439"/>
      <c r="C12" s="439"/>
      <c r="D12" s="439"/>
      <c r="E12" s="439"/>
      <c r="F12" s="439"/>
      <c r="G12" s="439"/>
    </row>
  </sheetData>
  <mergeCells count="5">
    <mergeCell ref="A12:G1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1">
      <selection activeCell="A1" sqref="A1:G1"/>
    </sheetView>
  </sheetViews>
  <sheetFormatPr defaultColWidth="9.00390625" defaultRowHeight="13.5"/>
  <cols>
    <col min="1" max="1" width="3.625" style="6" customWidth="1"/>
    <col min="2" max="2" width="13.625" style="6" customWidth="1"/>
    <col min="3" max="3" width="11.625" style="7" customWidth="1"/>
    <col min="4" max="4" width="11.625" style="32" customWidth="1"/>
    <col min="5" max="5" width="11.625" style="7" customWidth="1"/>
    <col min="6" max="6" width="11.625" style="32" customWidth="1"/>
    <col min="7" max="8" width="11.625" style="6" customWidth="1"/>
    <col min="9" max="16384" width="9.00390625" style="6" customWidth="1"/>
  </cols>
  <sheetData>
    <row r="1" spans="1:9" ht="27.75" customHeight="1">
      <c r="A1" s="2" t="s">
        <v>138</v>
      </c>
      <c r="B1" s="5"/>
      <c r="C1" s="29"/>
      <c r="D1" s="30"/>
      <c r="E1" s="29"/>
      <c r="F1" s="30"/>
      <c r="G1" s="5"/>
      <c r="H1" s="10"/>
      <c r="I1" s="18"/>
    </row>
    <row r="2" spans="1:9" ht="27.75" customHeight="1">
      <c r="A2" s="442" t="s">
        <v>83</v>
      </c>
      <c r="B2" s="443"/>
      <c r="C2" s="446" t="s">
        <v>223</v>
      </c>
      <c r="D2" s="447"/>
      <c r="E2" s="446" t="s">
        <v>155</v>
      </c>
      <c r="F2" s="447"/>
      <c r="G2" s="440" t="s">
        <v>84</v>
      </c>
      <c r="H2" s="441"/>
      <c r="I2" s="18"/>
    </row>
    <row r="3" spans="1:9" ht="27.75" customHeight="1">
      <c r="A3" s="444"/>
      <c r="B3" s="445"/>
      <c r="C3" s="238" t="s">
        <v>80</v>
      </c>
      <c r="D3" s="239" t="s">
        <v>3</v>
      </c>
      <c r="E3" s="238" t="s">
        <v>80</v>
      </c>
      <c r="F3" s="239" t="s">
        <v>3</v>
      </c>
      <c r="G3" s="240" t="s">
        <v>81</v>
      </c>
      <c r="H3" s="241" t="s">
        <v>60</v>
      </c>
      <c r="I3" s="18"/>
    </row>
    <row r="4" spans="1:9" s="27" customFormat="1" ht="27.75" customHeight="1">
      <c r="A4" s="435" t="s">
        <v>36</v>
      </c>
      <c r="B4" s="436"/>
      <c r="C4" s="55">
        <v>16510657</v>
      </c>
      <c r="D4" s="28">
        <v>100</v>
      </c>
      <c r="E4" s="55">
        <v>16117413</v>
      </c>
      <c r="F4" s="28">
        <v>100</v>
      </c>
      <c r="G4" s="55">
        <f>C4-E4</f>
        <v>393244</v>
      </c>
      <c r="H4" s="182">
        <f>G4/E4*100</f>
        <v>2.4398704680459575</v>
      </c>
      <c r="I4" s="115"/>
    </row>
    <row r="5" spans="1:9" ht="27.75" customHeight="1">
      <c r="A5" s="242">
        <v>9</v>
      </c>
      <c r="B5" s="243" t="s">
        <v>159</v>
      </c>
      <c r="C5" s="53">
        <v>485165</v>
      </c>
      <c r="D5" s="44">
        <f>C5/C4*100</f>
        <v>2.9384960271417424</v>
      </c>
      <c r="E5" s="53">
        <v>505447</v>
      </c>
      <c r="F5" s="44">
        <f>E5/E4*100</f>
        <v>3.1360305776119284</v>
      </c>
      <c r="G5" s="53">
        <f>C5-E5</f>
        <v>-20282</v>
      </c>
      <c r="H5" s="198">
        <f>G5/E5*100</f>
        <v>-4.012685800885158</v>
      </c>
      <c r="I5" s="18"/>
    </row>
    <row r="6" spans="1:9" ht="27.75" customHeight="1">
      <c r="A6" s="242">
        <v>10</v>
      </c>
      <c r="B6" s="243" t="s">
        <v>93</v>
      </c>
      <c r="C6" s="45">
        <v>7598</v>
      </c>
      <c r="D6" s="44">
        <f>C6/C4*100</f>
        <v>0.04601876230606692</v>
      </c>
      <c r="E6" s="45" t="s">
        <v>1</v>
      </c>
      <c r="F6" s="199" t="s">
        <v>1</v>
      </c>
      <c r="G6" s="45" t="s">
        <v>1</v>
      </c>
      <c r="H6" s="199" t="s">
        <v>1</v>
      </c>
      <c r="I6" s="18"/>
    </row>
    <row r="7" spans="1:9" ht="27.75" customHeight="1">
      <c r="A7" s="242">
        <v>11</v>
      </c>
      <c r="B7" s="243" t="s">
        <v>170</v>
      </c>
      <c r="C7" s="88" t="s">
        <v>89</v>
      </c>
      <c r="D7" s="19" t="s">
        <v>89</v>
      </c>
      <c r="E7" s="88" t="s">
        <v>89</v>
      </c>
      <c r="F7" s="19" t="s">
        <v>89</v>
      </c>
      <c r="G7" s="88" t="s">
        <v>94</v>
      </c>
      <c r="H7" s="193" t="s">
        <v>94</v>
      </c>
      <c r="I7" s="18"/>
    </row>
    <row r="8" spans="1:9" ht="27.75" customHeight="1">
      <c r="A8" s="242">
        <v>12</v>
      </c>
      <c r="B8" s="243" t="s">
        <v>171</v>
      </c>
      <c r="C8" s="53">
        <v>85226</v>
      </c>
      <c r="D8" s="44">
        <f>C8/C4*100</f>
        <v>0.5161878173594182</v>
      </c>
      <c r="E8" s="53">
        <v>93536</v>
      </c>
      <c r="F8" s="44">
        <f>E8/E4*100</f>
        <v>0.5803412743720099</v>
      </c>
      <c r="G8" s="53">
        <f>C8-E8</f>
        <v>-8310</v>
      </c>
      <c r="H8" s="198">
        <f>G8/E8*100</f>
        <v>-8.884279849469722</v>
      </c>
      <c r="I8" s="18"/>
    </row>
    <row r="9" spans="1:9" ht="27.75" customHeight="1">
      <c r="A9" s="242">
        <v>13</v>
      </c>
      <c r="B9" s="243" t="s">
        <v>172</v>
      </c>
      <c r="C9" s="53">
        <v>765041</v>
      </c>
      <c r="D9" s="44">
        <f>C9/C4*100</f>
        <v>4.633619364753323</v>
      </c>
      <c r="E9" s="53">
        <v>774235</v>
      </c>
      <c r="F9" s="44">
        <f>E9/E4*100</f>
        <v>4.803717569314629</v>
      </c>
      <c r="G9" s="53">
        <f>C9-E9</f>
        <v>-9194</v>
      </c>
      <c r="H9" s="198">
        <f>G9/E9*100</f>
        <v>-1.1874947528851059</v>
      </c>
      <c r="I9" s="18"/>
    </row>
    <row r="10" spans="1:9" ht="27.75" customHeight="1">
      <c r="A10" s="242">
        <v>14</v>
      </c>
      <c r="B10" s="243" t="s">
        <v>173</v>
      </c>
      <c r="C10" s="53">
        <v>786752</v>
      </c>
      <c r="D10" s="44">
        <f>C10/C4*100</f>
        <v>4.76511625188507</v>
      </c>
      <c r="E10" s="53">
        <v>775796</v>
      </c>
      <c r="F10" s="44">
        <f>E10/E4*100</f>
        <v>4.813402746458132</v>
      </c>
      <c r="G10" s="53">
        <f>C10-E10</f>
        <v>10956</v>
      </c>
      <c r="H10" s="198">
        <f>G10/E10*100</f>
        <v>1.4122269256350897</v>
      </c>
      <c r="I10" s="18"/>
    </row>
    <row r="11" spans="1:9" ht="27.75" customHeight="1">
      <c r="A11" s="242">
        <v>15</v>
      </c>
      <c r="B11" s="243" t="s">
        <v>182</v>
      </c>
      <c r="C11" s="53">
        <v>60083</v>
      </c>
      <c r="D11" s="44">
        <f>C11/C4*100</f>
        <v>0.36390435583514336</v>
      </c>
      <c r="E11" s="53">
        <v>59321</v>
      </c>
      <c r="F11" s="44">
        <f>E11/E4*100</f>
        <v>0.3680553448621066</v>
      </c>
      <c r="G11" s="53">
        <f>C11-E11</f>
        <v>762</v>
      </c>
      <c r="H11" s="198">
        <f>G11/E11*100</f>
        <v>1.28453667335345</v>
      </c>
      <c r="I11" s="18"/>
    </row>
    <row r="12" spans="1:9" ht="27.75" customHeight="1">
      <c r="A12" s="242">
        <v>16</v>
      </c>
      <c r="B12" s="243" t="s">
        <v>174</v>
      </c>
      <c r="C12" s="53">
        <v>147427</v>
      </c>
      <c r="D12" s="44">
        <f>C12/C4*100</f>
        <v>0.8929202514472925</v>
      </c>
      <c r="E12" s="53">
        <v>90323</v>
      </c>
      <c r="F12" s="44">
        <f>E12/E4*100</f>
        <v>0.5604063133456963</v>
      </c>
      <c r="G12" s="53">
        <f>C12-E12</f>
        <v>57104</v>
      </c>
      <c r="H12" s="198">
        <f>G12/E12*100</f>
        <v>63.221992183607725</v>
      </c>
      <c r="I12" s="18"/>
    </row>
    <row r="13" spans="1:9" ht="27.75" customHeight="1">
      <c r="A13" s="242">
        <v>17</v>
      </c>
      <c r="B13" s="243" t="s">
        <v>175</v>
      </c>
      <c r="C13" s="45" t="s">
        <v>1</v>
      </c>
      <c r="D13" s="199" t="s">
        <v>1</v>
      </c>
      <c r="E13" s="45">
        <v>1900423</v>
      </c>
      <c r="F13" s="44">
        <f>E13/E4*100</f>
        <v>11.791116849831917</v>
      </c>
      <c r="G13" s="45" t="s">
        <v>1</v>
      </c>
      <c r="H13" s="199" t="s">
        <v>1</v>
      </c>
      <c r="I13" s="18"/>
    </row>
    <row r="14" spans="1:9" ht="27.75" customHeight="1">
      <c r="A14" s="242">
        <v>18</v>
      </c>
      <c r="B14" s="243" t="s">
        <v>183</v>
      </c>
      <c r="C14" s="45" t="s">
        <v>1</v>
      </c>
      <c r="D14" s="199" t="s">
        <v>1</v>
      </c>
      <c r="E14" s="45" t="s">
        <v>1</v>
      </c>
      <c r="F14" s="199" t="s">
        <v>1</v>
      </c>
      <c r="G14" s="45" t="s">
        <v>1</v>
      </c>
      <c r="H14" s="199" t="s">
        <v>1</v>
      </c>
      <c r="I14" s="18"/>
    </row>
    <row r="15" spans="1:9" ht="27.75" customHeight="1">
      <c r="A15" s="242">
        <v>19</v>
      </c>
      <c r="B15" s="243" t="s">
        <v>166</v>
      </c>
      <c r="C15" s="53">
        <v>1463798</v>
      </c>
      <c r="D15" s="44">
        <f>C15/C4*100</f>
        <v>8.865776813121368</v>
      </c>
      <c r="E15" s="53">
        <v>1711536</v>
      </c>
      <c r="F15" s="44">
        <f>E15/E4*100</f>
        <v>10.619173188650064</v>
      </c>
      <c r="G15" s="53">
        <f>C15-E15</f>
        <v>-247738</v>
      </c>
      <c r="H15" s="198">
        <f>G15/E15*100</f>
        <v>-14.474600592683998</v>
      </c>
      <c r="I15" s="18"/>
    </row>
    <row r="16" spans="1:9" ht="27.75" customHeight="1">
      <c r="A16" s="242">
        <v>20</v>
      </c>
      <c r="B16" s="243" t="s">
        <v>176</v>
      </c>
      <c r="C16" s="53">
        <v>383785</v>
      </c>
      <c r="D16" s="44">
        <f>C16/C4*100</f>
        <v>2.3244683721550268</v>
      </c>
      <c r="E16" s="53">
        <v>310511</v>
      </c>
      <c r="F16" s="44">
        <f>E16/E4*100</f>
        <v>1.9265560794402923</v>
      </c>
      <c r="G16" s="53">
        <f>C16-E16</f>
        <v>73274</v>
      </c>
      <c r="H16" s="198">
        <f>G16/E16*100</f>
        <v>23.597875759634924</v>
      </c>
      <c r="I16" s="18"/>
    </row>
    <row r="17" spans="1:9" ht="27.75" customHeight="1">
      <c r="A17" s="242">
        <v>21</v>
      </c>
      <c r="B17" s="243" t="s">
        <v>184</v>
      </c>
      <c r="C17" s="88" t="s">
        <v>89</v>
      </c>
      <c r="D17" s="19" t="s">
        <v>89</v>
      </c>
      <c r="E17" s="88" t="s">
        <v>89</v>
      </c>
      <c r="F17" s="19" t="s">
        <v>89</v>
      </c>
      <c r="G17" s="88" t="s">
        <v>94</v>
      </c>
      <c r="H17" s="193" t="s">
        <v>94</v>
      </c>
      <c r="I17" s="18"/>
    </row>
    <row r="18" spans="1:9" ht="27.75" customHeight="1">
      <c r="A18" s="242">
        <v>22</v>
      </c>
      <c r="B18" s="243" t="s">
        <v>185</v>
      </c>
      <c r="C18" s="53">
        <v>488804</v>
      </c>
      <c r="D18" s="44">
        <f>C18/C4*100</f>
        <v>2.9605363372275253</v>
      </c>
      <c r="E18" s="53">
        <v>412670</v>
      </c>
      <c r="F18" s="44">
        <f>E18/E4*100</f>
        <v>2.5603984957139216</v>
      </c>
      <c r="G18" s="53">
        <f aca="true" t="shared" si="0" ref="G18:G28">C18-E18</f>
        <v>76134</v>
      </c>
      <c r="H18" s="198">
        <f aca="true" t="shared" si="1" ref="H18:H28">G18/E18*100</f>
        <v>18.449123997382895</v>
      </c>
      <c r="I18" s="18"/>
    </row>
    <row r="19" spans="1:9" ht="27.75" customHeight="1">
      <c r="A19" s="242">
        <v>23</v>
      </c>
      <c r="B19" s="243" t="s">
        <v>177</v>
      </c>
      <c r="C19" s="53">
        <v>75107</v>
      </c>
      <c r="D19" s="44">
        <f>C19/C4*100</f>
        <v>0.45490012904998267</v>
      </c>
      <c r="E19" s="53">
        <v>57694</v>
      </c>
      <c r="F19" s="44">
        <f>E19/E4*100</f>
        <v>0.35796067272086407</v>
      </c>
      <c r="G19" s="53">
        <f t="shared" si="0"/>
        <v>17413</v>
      </c>
      <c r="H19" s="198">
        <f t="shared" si="1"/>
        <v>30.18164800499185</v>
      </c>
      <c r="I19" s="18"/>
    </row>
    <row r="20" spans="1:9" ht="27.75" customHeight="1">
      <c r="A20" s="242">
        <v>24</v>
      </c>
      <c r="B20" s="243" t="s">
        <v>178</v>
      </c>
      <c r="C20" s="53">
        <v>1050320</v>
      </c>
      <c r="D20" s="44">
        <f>C20/C4*100</f>
        <v>6.361467020967125</v>
      </c>
      <c r="E20" s="53">
        <v>737554</v>
      </c>
      <c r="F20" s="44">
        <f>E20/E4*100</f>
        <v>4.5761314176164625</v>
      </c>
      <c r="G20" s="53">
        <f t="shared" si="0"/>
        <v>312766</v>
      </c>
      <c r="H20" s="198">
        <f t="shared" si="1"/>
        <v>42.40584418225649</v>
      </c>
      <c r="I20" s="18"/>
    </row>
    <row r="21" spans="1:9" ht="27.75" customHeight="1">
      <c r="A21" s="242">
        <v>25</v>
      </c>
      <c r="B21" s="243" t="s">
        <v>179</v>
      </c>
      <c r="C21" s="53">
        <v>1091065</v>
      </c>
      <c r="D21" s="44">
        <f>C21/C4*100</f>
        <v>6.6082470249366825</v>
      </c>
      <c r="E21" s="53">
        <v>1323317</v>
      </c>
      <c r="F21" s="44">
        <f>E21/E4*100</f>
        <v>8.210480180659266</v>
      </c>
      <c r="G21" s="53">
        <f t="shared" si="0"/>
        <v>-232252</v>
      </c>
      <c r="H21" s="198">
        <f t="shared" si="1"/>
        <v>-17.550745588547567</v>
      </c>
      <c r="I21" s="18"/>
    </row>
    <row r="22" spans="1:9" ht="27.75" customHeight="1">
      <c r="A22" s="242">
        <v>26</v>
      </c>
      <c r="B22" s="243" t="s">
        <v>29</v>
      </c>
      <c r="C22" s="53">
        <v>1127087</v>
      </c>
      <c r="D22" s="44">
        <f>C22/C4*100</f>
        <v>6.826421262339832</v>
      </c>
      <c r="E22" s="53">
        <v>1185712</v>
      </c>
      <c r="F22" s="44">
        <f>E22/E4*100</f>
        <v>7.356714132720928</v>
      </c>
      <c r="G22" s="53">
        <f t="shared" si="0"/>
        <v>-58625</v>
      </c>
      <c r="H22" s="198">
        <f t="shared" si="1"/>
        <v>-4.944286639588703</v>
      </c>
      <c r="I22" s="18"/>
    </row>
    <row r="23" spans="1:9" ht="27.75" customHeight="1">
      <c r="A23" s="242">
        <v>27</v>
      </c>
      <c r="B23" s="243" t="s">
        <v>30</v>
      </c>
      <c r="C23" s="53">
        <v>629353</v>
      </c>
      <c r="D23" s="44">
        <f>C23/C4*100</f>
        <v>3.811798646171379</v>
      </c>
      <c r="E23" s="53">
        <v>550579</v>
      </c>
      <c r="F23" s="44">
        <f>E23/E4*100</f>
        <v>3.4160507024297257</v>
      </c>
      <c r="G23" s="53">
        <f t="shared" si="0"/>
        <v>78774</v>
      </c>
      <c r="H23" s="198">
        <f t="shared" si="1"/>
        <v>14.3074835763805</v>
      </c>
      <c r="I23" s="18"/>
    </row>
    <row r="24" spans="1:9" ht="27.75" customHeight="1">
      <c r="A24" s="242">
        <v>28</v>
      </c>
      <c r="B24" s="243" t="s">
        <v>18</v>
      </c>
      <c r="C24" s="53">
        <v>116600</v>
      </c>
      <c r="D24" s="44">
        <f>C24/C4*100</f>
        <v>0.7062105402589369</v>
      </c>
      <c r="E24" s="53">
        <v>205761</v>
      </c>
      <c r="F24" s="44">
        <f>E24/E4*100</f>
        <v>1.2766378822705604</v>
      </c>
      <c r="G24" s="53">
        <f t="shared" si="0"/>
        <v>-89161</v>
      </c>
      <c r="H24" s="198">
        <f t="shared" si="1"/>
        <v>-43.332312731761604</v>
      </c>
      <c r="I24" s="18"/>
    </row>
    <row r="25" spans="1:9" ht="27.75" customHeight="1">
      <c r="A25" s="242">
        <v>29</v>
      </c>
      <c r="B25" s="243" t="s">
        <v>19</v>
      </c>
      <c r="C25" s="53">
        <v>2912046</v>
      </c>
      <c r="D25" s="44">
        <f>C25/C4*100</f>
        <v>17.637372031894312</v>
      </c>
      <c r="E25" s="53">
        <v>2764532</v>
      </c>
      <c r="F25" s="44">
        <f>E25/E4*100</f>
        <v>17.152454925613682</v>
      </c>
      <c r="G25" s="53">
        <f t="shared" si="0"/>
        <v>147514</v>
      </c>
      <c r="H25" s="198">
        <f t="shared" si="1"/>
        <v>5.335948363050238</v>
      </c>
      <c r="I25" s="18"/>
    </row>
    <row r="26" spans="1:9" ht="27.75" customHeight="1">
      <c r="A26" s="242">
        <v>30</v>
      </c>
      <c r="B26" s="243" t="s">
        <v>31</v>
      </c>
      <c r="C26" s="53">
        <v>1206423</v>
      </c>
      <c r="D26" s="44">
        <f>C26/C4*100</f>
        <v>7.306935151036085</v>
      </c>
      <c r="E26" s="53">
        <v>1166001</v>
      </c>
      <c r="F26" s="44">
        <f>E26/E4*100</f>
        <v>7.234417831199089</v>
      </c>
      <c r="G26" s="53">
        <f t="shared" si="0"/>
        <v>40422</v>
      </c>
      <c r="H26" s="198">
        <f t="shared" si="1"/>
        <v>3.466720869021553</v>
      </c>
      <c r="I26" s="18"/>
    </row>
    <row r="27" spans="1:9" ht="27.75" customHeight="1">
      <c r="A27" s="242">
        <v>31</v>
      </c>
      <c r="B27" s="243" t="s">
        <v>32</v>
      </c>
      <c r="C27" s="53">
        <v>1606126</v>
      </c>
      <c r="D27" s="44">
        <f>C27/C4*100</f>
        <v>9.727813980994215</v>
      </c>
      <c r="E27" s="53">
        <v>1311624</v>
      </c>
      <c r="F27" s="44">
        <f>E27/E4*100</f>
        <v>8.137931316893102</v>
      </c>
      <c r="G27" s="53">
        <f t="shared" si="0"/>
        <v>294502</v>
      </c>
      <c r="H27" s="198">
        <f t="shared" si="1"/>
        <v>22.45323354863894</v>
      </c>
      <c r="I27" s="18"/>
    </row>
    <row r="28" spans="1:9" ht="27.75" customHeight="1">
      <c r="A28" s="237">
        <v>32</v>
      </c>
      <c r="B28" s="244" t="s">
        <v>33</v>
      </c>
      <c r="C28" s="168">
        <v>87623</v>
      </c>
      <c r="D28" s="169">
        <f>C28/C4*100</f>
        <v>0.5307057132856676</v>
      </c>
      <c r="E28" s="168">
        <v>139319</v>
      </c>
      <c r="F28" s="169">
        <f>E28/E4*100</f>
        <v>0.8644005089402375</v>
      </c>
      <c r="G28" s="168">
        <f t="shared" si="0"/>
        <v>-51696</v>
      </c>
      <c r="H28" s="200">
        <f t="shared" si="1"/>
        <v>-37.10620949044998</v>
      </c>
      <c r="I28" s="18"/>
    </row>
    <row r="29" spans="1:6" s="345" customFormat="1" ht="14.25" customHeight="1">
      <c r="A29" s="388"/>
      <c r="B29" s="389"/>
      <c r="C29" s="381">
        <f>SUM(C5:C28)</f>
        <v>14575429</v>
      </c>
      <c r="D29" s="382">
        <f>SUM(D5:D28)</f>
        <v>88.2789158541662</v>
      </c>
      <c r="E29" s="381"/>
      <c r="F29" s="381"/>
    </row>
    <row r="30" spans="1:6" s="345" customFormat="1" ht="14.25" customHeight="1">
      <c r="A30" s="361"/>
      <c r="B30" s="361"/>
      <c r="C30" s="381">
        <v>1935228</v>
      </c>
      <c r="D30" s="382">
        <f>C30/C31%</f>
        <v>11.721084145833808</v>
      </c>
      <c r="E30" s="381"/>
      <c r="F30" s="382"/>
    </row>
    <row r="31" spans="1:6" s="345" customFormat="1" ht="14.25" customHeight="1">
      <c r="A31" s="361"/>
      <c r="B31" s="390" t="s">
        <v>250</v>
      </c>
      <c r="C31" s="381">
        <f>SUM(C29:C30)</f>
        <v>16510657</v>
      </c>
      <c r="D31" s="382">
        <f>SUM(D29:D30)</f>
        <v>100.00000000000001</v>
      </c>
      <c r="E31" s="381"/>
      <c r="F31" s="381"/>
    </row>
    <row r="32" spans="1:2" ht="13.5">
      <c r="A32" s="18"/>
      <c r="B32" s="18"/>
    </row>
    <row r="33" spans="1:2" ht="13.5">
      <c r="A33" s="18"/>
      <c r="B33" s="18"/>
    </row>
    <row r="34" spans="1:2" ht="13.5">
      <c r="A34" s="18"/>
      <c r="B34" s="18"/>
    </row>
    <row r="35" spans="1:2" ht="13.5">
      <c r="A35" s="18"/>
      <c r="B35" s="18"/>
    </row>
    <row r="36" spans="1:2" ht="13.5">
      <c r="A36" s="18"/>
      <c r="B36" s="18"/>
    </row>
    <row r="37" spans="1:2" ht="13.5">
      <c r="A37" s="18"/>
      <c r="B37" s="18"/>
    </row>
    <row r="38" spans="1:2" ht="13.5">
      <c r="A38" s="18"/>
      <c r="B38" s="18"/>
    </row>
    <row r="39" spans="1:2" ht="13.5">
      <c r="A39" s="18"/>
      <c r="B39" s="18"/>
    </row>
    <row r="40" spans="1:2" ht="13.5">
      <c r="A40" s="18"/>
      <c r="B40" s="18"/>
    </row>
    <row r="41" spans="1:2" ht="13.5">
      <c r="A41" s="18"/>
      <c r="B41" s="18"/>
    </row>
    <row r="42" spans="1:2" ht="13.5">
      <c r="A42" s="18"/>
      <c r="B42" s="18"/>
    </row>
    <row r="43" spans="1:2" ht="13.5">
      <c r="A43" s="18"/>
      <c r="B43" s="18"/>
    </row>
    <row r="44" spans="1:2" ht="13.5">
      <c r="A44" s="18"/>
      <c r="B44" s="18"/>
    </row>
    <row r="45" spans="1:2" ht="13.5">
      <c r="A45" s="18"/>
      <c r="B45" s="18"/>
    </row>
    <row r="46" spans="1:2" ht="13.5">
      <c r="A46" s="18"/>
      <c r="B46" s="18"/>
    </row>
    <row r="47" spans="1:2" ht="13.5">
      <c r="A47" s="18"/>
      <c r="B47" s="18"/>
    </row>
    <row r="48" spans="1:2" ht="13.5">
      <c r="A48" s="18"/>
      <c r="B48" s="18"/>
    </row>
    <row r="49" spans="1:2" ht="13.5">
      <c r="A49" s="18"/>
      <c r="B49" s="18"/>
    </row>
    <row r="50" spans="1:2" ht="13.5">
      <c r="A50" s="18"/>
      <c r="B50" s="18"/>
    </row>
    <row r="51" spans="1:2" ht="13.5">
      <c r="A51" s="18"/>
      <c r="B51" s="18"/>
    </row>
    <row r="52" spans="1:2" ht="13.5">
      <c r="A52" s="18"/>
      <c r="B52" s="18"/>
    </row>
    <row r="53" spans="1:2" ht="13.5">
      <c r="A53" s="18"/>
      <c r="B53" s="18"/>
    </row>
    <row r="54" spans="1:2" ht="13.5">
      <c r="A54" s="18"/>
      <c r="B54" s="18"/>
    </row>
    <row r="55" spans="1:2" ht="13.5">
      <c r="A55" s="18"/>
      <c r="B55" s="18"/>
    </row>
    <row r="56" spans="1:2" ht="13.5">
      <c r="A56" s="18"/>
      <c r="B56" s="18"/>
    </row>
    <row r="57" spans="1:2" ht="13.5">
      <c r="A57" s="18"/>
      <c r="B57" s="18"/>
    </row>
    <row r="58" spans="1:2" ht="13.5">
      <c r="A58" s="18"/>
      <c r="B58" s="18"/>
    </row>
    <row r="59" spans="1:2" ht="13.5">
      <c r="A59" s="18"/>
      <c r="B59" s="18"/>
    </row>
    <row r="60" spans="1:2" ht="13.5">
      <c r="A60" s="18"/>
      <c r="B60" s="18"/>
    </row>
    <row r="61" spans="1:2" ht="13.5">
      <c r="A61" s="18"/>
      <c r="B61" s="18"/>
    </row>
    <row r="62" spans="1:2" ht="13.5">
      <c r="A62" s="18"/>
      <c r="B62" s="18"/>
    </row>
    <row r="63" spans="1:2" ht="13.5">
      <c r="A63" s="18"/>
      <c r="B63" s="18"/>
    </row>
    <row r="64" spans="1:2" ht="13.5">
      <c r="A64" s="18"/>
      <c r="B64" s="18"/>
    </row>
    <row r="65" spans="1:2" ht="13.5">
      <c r="A65" s="18"/>
      <c r="B65" s="18"/>
    </row>
    <row r="66" spans="1:2" ht="13.5">
      <c r="A66" s="18"/>
      <c r="B66" s="18"/>
    </row>
    <row r="67" spans="1:2" ht="13.5">
      <c r="A67" s="18"/>
      <c r="B67" s="18"/>
    </row>
    <row r="68" spans="1:2" ht="13.5">
      <c r="A68" s="18"/>
      <c r="B68" s="18"/>
    </row>
    <row r="69" spans="1:2" ht="13.5">
      <c r="A69" s="18"/>
      <c r="B69" s="18"/>
    </row>
    <row r="70" spans="1:2" ht="13.5">
      <c r="A70" s="18"/>
      <c r="B70" s="18"/>
    </row>
    <row r="71" spans="1:2" ht="13.5">
      <c r="A71" s="18"/>
      <c r="B71" s="18"/>
    </row>
    <row r="72" spans="1:2" ht="13.5">
      <c r="A72" s="18"/>
      <c r="B72" s="18"/>
    </row>
    <row r="73" spans="1:2" ht="13.5">
      <c r="A73" s="18"/>
      <c r="B73" s="18"/>
    </row>
    <row r="74" spans="1:2" ht="13.5">
      <c r="A74" s="18"/>
      <c r="B74" s="18"/>
    </row>
    <row r="75" spans="1:2" ht="13.5">
      <c r="A75" s="18"/>
      <c r="B75" s="18"/>
    </row>
    <row r="76" spans="1:2" ht="13.5">
      <c r="A76" s="18"/>
      <c r="B76" s="18"/>
    </row>
    <row r="77" spans="1:2" ht="13.5">
      <c r="A77" s="18"/>
      <c r="B77" s="18"/>
    </row>
    <row r="78" spans="1:2" ht="13.5">
      <c r="A78" s="18"/>
      <c r="B78" s="18"/>
    </row>
    <row r="79" spans="1:2" ht="13.5">
      <c r="A79" s="18"/>
      <c r="B79" s="18"/>
    </row>
    <row r="80" spans="1:2" ht="13.5">
      <c r="A80" s="18"/>
      <c r="B80" s="18"/>
    </row>
    <row r="81" spans="1:2" ht="13.5">
      <c r="A81" s="18"/>
      <c r="B81" s="18"/>
    </row>
    <row r="82" spans="1:2" ht="13.5">
      <c r="A82" s="18"/>
      <c r="B82" s="18"/>
    </row>
    <row r="83" spans="1:2" ht="13.5">
      <c r="A83" s="18"/>
      <c r="B83" s="18"/>
    </row>
    <row r="84" spans="1:2" ht="13.5">
      <c r="A84" s="18"/>
      <c r="B84" s="18"/>
    </row>
    <row r="85" spans="1:2" ht="13.5">
      <c r="A85" s="18"/>
      <c r="B85" s="18"/>
    </row>
    <row r="86" spans="1:2" ht="13.5">
      <c r="A86" s="18"/>
      <c r="B86" s="18"/>
    </row>
    <row r="87" spans="1:2" ht="13.5">
      <c r="A87" s="18"/>
      <c r="B87" s="18"/>
    </row>
    <row r="88" spans="1:2" ht="13.5">
      <c r="A88" s="18"/>
      <c r="B88" s="18"/>
    </row>
    <row r="89" spans="1:2" ht="13.5">
      <c r="A89" s="18"/>
      <c r="B89" s="18"/>
    </row>
    <row r="90" spans="1:2" ht="13.5">
      <c r="A90" s="18"/>
      <c r="B90" s="18"/>
    </row>
    <row r="91" spans="1:2" ht="13.5">
      <c r="A91" s="18"/>
      <c r="B91" s="18"/>
    </row>
    <row r="92" spans="1:2" ht="13.5">
      <c r="A92" s="18"/>
      <c r="B92" s="18"/>
    </row>
    <row r="93" spans="1:2" ht="13.5">
      <c r="A93" s="18"/>
      <c r="B93" s="18"/>
    </row>
    <row r="94" spans="1:2" ht="13.5">
      <c r="A94" s="18"/>
      <c r="B94" s="18"/>
    </row>
    <row r="95" spans="1:2" ht="13.5">
      <c r="A95" s="18"/>
      <c r="B95" s="18"/>
    </row>
    <row r="96" spans="1:2" ht="13.5">
      <c r="A96" s="18"/>
      <c r="B96" s="18"/>
    </row>
    <row r="97" spans="1:2" ht="13.5">
      <c r="A97" s="18"/>
      <c r="B97" s="18"/>
    </row>
    <row r="98" spans="1:2" ht="13.5">
      <c r="A98" s="18"/>
      <c r="B98" s="18"/>
    </row>
    <row r="99" spans="1:2" ht="13.5">
      <c r="A99" s="18"/>
      <c r="B99" s="18"/>
    </row>
    <row r="100" spans="1:2" ht="13.5">
      <c r="A100" s="18"/>
      <c r="B100" s="18"/>
    </row>
    <row r="101" spans="1:2" ht="13.5">
      <c r="A101" s="18"/>
      <c r="B101" s="18"/>
    </row>
    <row r="102" spans="1:2" ht="13.5">
      <c r="A102" s="18"/>
      <c r="B102" s="18"/>
    </row>
    <row r="103" spans="1:2" ht="13.5">
      <c r="A103" s="18"/>
      <c r="B103" s="18"/>
    </row>
    <row r="104" spans="1:2" ht="13.5">
      <c r="A104" s="18"/>
      <c r="B104" s="18"/>
    </row>
    <row r="105" spans="1:2" ht="13.5">
      <c r="A105" s="18"/>
      <c r="B105" s="18"/>
    </row>
    <row r="106" spans="1:2" ht="13.5">
      <c r="A106" s="18"/>
      <c r="B106" s="18"/>
    </row>
    <row r="107" spans="1:2" ht="13.5">
      <c r="A107" s="18"/>
      <c r="B107" s="18"/>
    </row>
    <row r="108" spans="1:2" ht="13.5">
      <c r="A108" s="18"/>
      <c r="B108" s="18"/>
    </row>
    <row r="109" spans="1:2" ht="13.5">
      <c r="A109" s="18"/>
      <c r="B109" s="18"/>
    </row>
    <row r="110" spans="1:2" ht="13.5">
      <c r="A110" s="18"/>
      <c r="B110" s="18"/>
    </row>
    <row r="111" spans="1:2" ht="13.5">
      <c r="A111" s="18"/>
      <c r="B111" s="18"/>
    </row>
    <row r="112" spans="1:2" ht="13.5">
      <c r="A112" s="18"/>
      <c r="B112" s="18"/>
    </row>
    <row r="113" spans="1:2" ht="13.5">
      <c r="A113" s="18"/>
      <c r="B113" s="18"/>
    </row>
    <row r="114" spans="1:2" ht="13.5">
      <c r="A114" s="18"/>
      <c r="B114" s="18"/>
    </row>
    <row r="115" spans="1:2" ht="13.5">
      <c r="A115" s="18"/>
      <c r="B115" s="18"/>
    </row>
    <row r="116" spans="1:2" ht="13.5">
      <c r="A116" s="18"/>
      <c r="B116" s="18"/>
    </row>
    <row r="117" spans="1:2" ht="13.5">
      <c r="A117" s="18"/>
      <c r="B117" s="18"/>
    </row>
    <row r="118" spans="1:2" ht="13.5">
      <c r="A118" s="18"/>
      <c r="B118" s="18"/>
    </row>
    <row r="119" spans="1:2" ht="13.5">
      <c r="A119" s="18"/>
      <c r="B119" s="18"/>
    </row>
    <row r="120" spans="1:2" ht="13.5">
      <c r="A120" s="18"/>
      <c r="B120" s="18"/>
    </row>
    <row r="121" spans="1:2" ht="13.5">
      <c r="A121" s="18"/>
      <c r="B121" s="18"/>
    </row>
    <row r="122" spans="1:2" ht="13.5">
      <c r="A122" s="18"/>
      <c r="B122" s="18"/>
    </row>
    <row r="123" spans="1:2" ht="13.5">
      <c r="A123" s="18"/>
      <c r="B123" s="18"/>
    </row>
    <row r="124" spans="1:2" ht="13.5">
      <c r="A124" s="18"/>
      <c r="B124" s="18"/>
    </row>
    <row r="125" spans="1:2" ht="13.5">
      <c r="A125" s="18"/>
      <c r="B125" s="18"/>
    </row>
    <row r="126" spans="1:2" ht="13.5">
      <c r="A126" s="18"/>
      <c r="B126" s="18"/>
    </row>
    <row r="127" spans="1:2" ht="13.5">
      <c r="A127" s="18"/>
      <c r="B127" s="18"/>
    </row>
    <row r="128" spans="1:2" ht="13.5">
      <c r="A128" s="18"/>
      <c r="B128" s="18"/>
    </row>
    <row r="129" spans="1:2" ht="13.5">
      <c r="A129" s="18"/>
      <c r="B129" s="18"/>
    </row>
    <row r="130" spans="1:2" ht="13.5">
      <c r="A130" s="18"/>
      <c r="B130" s="18"/>
    </row>
    <row r="131" spans="1:2" ht="13.5">
      <c r="A131" s="18"/>
      <c r="B131" s="18"/>
    </row>
    <row r="132" spans="1:2" ht="13.5">
      <c r="A132" s="18"/>
      <c r="B132" s="18"/>
    </row>
    <row r="133" spans="1:2" ht="13.5">
      <c r="A133" s="18"/>
      <c r="B133" s="18"/>
    </row>
    <row r="134" spans="1:2" ht="13.5">
      <c r="A134" s="18"/>
      <c r="B134" s="18"/>
    </row>
    <row r="135" spans="1:2" ht="13.5">
      <c r="A135" s="18"/>
      <c r="B135" s="18"/>
    </row>
    <row r="136" spans="1:2" ht="13.5">
      <c r="A136" s="18"/>
      <c r="B136" s="18"/>
    </row>
    <row r="137" spans="1:2" ht="13.5">
      <c r="A137" s="18"/>
      <c r="B137" s="18"/>
    </row>
    <row r="138" spans="1:2" ht="13.5">
      <c r="A138" s="18"/>
      <c r="B138" s="18"/>
    </row>
    <row r="139" spans="1:2" ht="13.5">
      <c r="A139" s="18"/>
      <c r="B139" s="18"/>
    </row>
    <row r="140" spans="1:2" ht="13.5">
      <c r="A140" s="18"/>
      <c r="B140" s="18"/>
    </row>
    <row r="141" spans="1:2" ht="13.5">
      <c r="A141" s="18"/>
      <c r="B141" s="18"/>
    </row>
    <row r="142" spans="1:2" ht="13.5">
      <c r="A142" s="18"/>
      <c r="B142" s="18"/>
    </row>
    <row r="143" spans="1:2" ht="13.5">
      <c r="A143" s="18"/>
      <c r="B143" s="18"/>
    </row>
    <row r="144" spans="1:2" ht="13.5">
      <c r="A144" s="18"/>
      <c r="B144" s="18"/>
    </row>
    <row r="145" spans="1:2" ht="13.5">
      <c r="A145" s="18"/>
      <c r="B145" s="18"/>
    </row>
    <row r="146" spans="1:2" ht="13.5">
      <c r="A146" s="18"/>
      <c r="B146" s="18"/>
    </row>
    <row r="147" spans="1:2" ht="13.5">
      <c r="A147" s="18"/>
      <c r="B147" s="18"/>
    </row>
    <row r="148" spans="1:2" ht="13.5">
      <c r="A148" s="18"/>
      <c r="B148" s="18"/>
    </row>
    <row r="149" spans="1:2" ht="13.5">
      <c r="A149" s="18"/>
      <c r="B149" s="18"/>
    </row>
    <row r="150" spans="1:2" ht="13.5">
      <c r="A150" s="18"/>
      <c r="B150" s="18"/>
    </row>
    <row r="151" spans="1:2" ht="13.5">
      <c r="A151" s="18"/>
      <c r="B151" s="18"/>
    </row>
    <row r="152" spans="1:2" ht="13.5">
      <c r="A152" s="18"/>
      <c r="B152" s="18"/>
    </row>
  </sheetData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6" customWidth="1"/>
    <col min="2" max="8" width="11.625" style="6" customWidth="1"/>
    <col min="9" max="16384" width="9.00390625" style="6" customWidth="1"/>
  </cols>
  <sheetData>
    <row r="1" ht="27" customHeight="1">
      <c r="A1" s="9" t="s">
        <v>22</v>
      </c>
    </row>
    <row r="2" ht="27" customHeight="1">
      <c r="A2" s="9"/>
    </row>
    <row r="3" spans="1:6" ht="27" customHeight="1">
      <c r="A3" s="2" t="s">
        <v>139</v>
      </c>
      <c r="B3" s="1"/>
      <c r="C3" s="8"/>
      <c r="D3" s="8"/>
      <c r="E3" s="8"/>
      <c r="F3" s="8"/>
    </row>
    <row r="4" spans="1:8" ht="13.5" customHeight="1">
      <c r="A4" s="8"/>
      <c r="B4" s="8"/>
      <c r="C4" s="8"/>
      <c r="D4" s="8"/>
      <c r="E4" s="8"/>
      <c r="F4" s="344" t="s">
        <v>202</v>
      </c>
      <c r="G4" s="344"/>
      <c r="H4" s="344"/>
    </row>
    <row r="5" spans="1:14" ht="27" customHeight="1">
      <c r="A5" s="245" t="s">
        <v>199</v>
      </c>
      <c r="B5" s="211" t="s">
        <v>216</v>
      </c>
      <c r="C5" s="212" t="s">
        <v>117</v>
      </c>
      <c r="D5" s="212" t="s">
        <v>118</v>
      </c>
      <c r="E5" s="212" t="s">
        <v>119</v>
      </c>
      <c r="F5" s="246" t="s">
        <v>123</v>
      </c>
      <c r="G5" s="246" t="s">
        <v>156</v>
      </c>
      <c r="H5" s="246" t="s">
        <v>226</v>
      </c>
      <c r="I5" s="23"/>
      <c r="J5" s="23"/>
      <c r="K5" s="23"/>
      <c r="L5" s="23"/>
      <c r="M5" s="23"/>
      <c r="N5" s="23"/>
    </row>
    <row r="6" spans="1:8" ht="27" customHeight="1">
      <c r="A6" s="247" t="s">
        <v>103</v>
      </c>
      <c r="B6" s="100">
        <v>1723346</v>
      </c>
      <c r="C6" s="101">
        <v>1248547</v>
      </c>
      <c r="D6" s="101">
        <v>1049122</v>
      </c>
      <c r="E6" s="101">
        <v>1404160</v>
      </c>
      <c r="F6" s="101">
        <v>1353728</v>
      </c>
      <c r="G6" s="101">
        <v>1758822</v>
      </c>
      <c r="H6" s="101">
        <v>1570051</v>
      </c>
    </row>
    <row r="7" spans="1:8" ht="27" customHeight="1">
      <c r="A7" s="247" t="s">
        <v>54</v>
      </c>
      <c r="B7" s="74">
        <v>68.5</v>
      </c>
      <c r="C7" s="75">
        <f aca="true" t="shared" si="0" ref="C7:H7">C6/B6*100</f>
        <v>72.44900327618483</v>
      </c>
      <c r="D7" s="75">
        <f t="shared" si="0"/>
        <v>84.02743348868725</v>
      </c>
      <c r="E7" s="75">
        <f t="shared" si="0"/>
        <v>133.84144074759655</v>
      </c>
      <c r="F7" s="75">
        <f t="shared" si="0"/>
        <v>96.40838650865999</v>
      </c>
      <c r="G7" s="75">
        <f t="shared" si="0"/>
        <v>129.92432748676248</v>
      </c>
      <c r="H7" s="75">
        <f t="shared" si="0"/>
        <v>89.26719133601922</v>
      </c>
    </row>
    <row r="8" spans="1:9" ht="27" customHeight="1">
      <c r="A8" s="201" t="s">
        <v>70</v>
      </c>
      <c r="B8" s="147">
        <f aca="true" t="shared" si="1" ref="B8:G8">B6/B11</f>
        <v>2579.859281437126</v>
      </c>
      <c r="C8" s="147">
        <f t="shared" si="1"/>
        <v>1997.6752</v>
      </c>
      <c r="D8" s="147">
        <f t="shared" si="1"/>
        <v>1860.145390070922</v>
      </c>
      <c r="E8" s="147">
        <f t="shared" si="1"/>
        <v>2400.2735042735044</v>
      </c>
      <c r="F8" s="147">
        <f t="shared" si="1"/>
        <v>2506.9037037037037</v>
      </c>
      <c r="G8" s="309">
        <f t="shared" si="1"/>
        <v>3174.768953068592</v>
      </c>
      <c r="H8" s="309">
        <f>H6/H11</f>
        <v>2996.280534351145</v>
      </c>
      <c r="I8" s="20"/>
    </row>
    <row r="9" spans="1:8" ht="22.5" customHeight="1">
      <c r="A9" s="448" t="s">
        <v>222</v>
      </c>
      <c r="B9" s="448"/>
      <c r="C9" s="448"/>
      <c r="D9" s="448"/>
      <c r="E9" s="448"/>
      <c r="F9" s="448"/>
      <c r="G9" s="448"/>
      <c r="H9" s="18"/>
    </row>
    <row r="10" spans="1:8" ht="26.25" customHeight="1">
      <c r="A10" s="18"/>
      <c r="B10" s="18"/>
      <c r="C10" s="18"/>
      <c r="D10" s="18"/>
      <c r="E10" s="18"/>
      <c r="F10" s="18"/>
      <c r="G10" s="18"/>
      <c r="H10" s="18"/>
    </row>
    <row r="11" spans="1:9" s="357" customFormat="1" ht="27" customHeight="1">
      <c r="A11" s="391" t="s">
        <v>41</v>
      </c>
      <c r="B11" s="346">
        <v>668</v>
      </c>
      <c r="C11" s="346">
        <v>625</v>
      </c>
      <c r="D11" s="346">
        <v>564</v>
      </c>
      <c r="E11" s="346">
        <v>585</v>
      </c>
      <c r="F11" s="346">
        <v>540</v>
      </c>
      <c r="G11" s="346">
        <v>554</v>
      </c>
      <c r="H11" s="392">
        <v>524</v>
      </c>
      <c r="I11" s="393"/>
    </row>
  </sheetData>
  <mergeCells count="2">
    <mergeCell ref="A9:G9"/>
    <mergeCell ref="F4:H4"/>
  </mergeCells>
  <printOptions/>
  <pageMargins left="0.75" right="0.63" top="1" bottom="1" header="0.512" footer="0.512"/>
  <pageSetup horizontalDpi="300" verticalDpi="3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9" sqref="A9:IV11"/>
    </sheetView>
  </sheetViews>
  <sheetFormatPr defaultColWidth="9.00390625" defaultRowHeight="13.5"/>
  <cols>
    <col min="1" max="1" width="14.625" style="6" customWidth="1"/>
    <col min="2" max="7" width="12.50390625" style="6" customWidth="1"/>
    <col min="8" max="16384" width="9.00390625" style="6" customWidth="1"/>
  </cols>
  <sheetData>
    <row r="1" spans="1:7" s="27" customFormat="1" ht="27.75" customHeight="1">
      <c r="A1" s="2" t="s">
        <v>140</v>
      </c>
      <c r="B1" s="1"/>
      <c r="C1" s="1"/>
      <c r="D1" s="1"/>
      <c r="E1" s="1"/>
      <c r="F1" s="1"/>
      <c r="G1" s="77"/>
    </row>
    <row r="2" spans="1:7" ht="27.75" customHeight="1">
      <c r="A2" s="432" t="s">
        <v>56</v>
      </c>
      <c r="B2" s="430" t="s">
        <v>223</v>
      </c>
      <c r="C2" s="431"/>
      <c r="D2" s="430" t="s">
        <v>155</v>
      </c>
      <c r="E2" s="431"/>
      <c r="F2" s="449" t="s">
        <v>104</v>
      </c>
      <c r="G2" s="450"/>
    </row>
    <row r="3" spans="1:7" ht="27.75" customHeight="1">
      <c r="A3" s="433"/>
      <c r="B3" s="207" t="s">
        <v>80</v>
      </c>
      <c r="C3" s="208" t="s">
        <v>3</v>
      </c>
      <c r="D3" s="207" t="s">
        <v>80</v>
      </c>
      <c r="E3" s="208" t="s">
        <v>3</v>
      </c>
      <c r="F3" s="209" t="s">
        <v>116</v>
      </c>
      <c r="G3" s="219" t="s">
        <v>105</v>
      </c>
    </row>
    <row r="4" spans="1:7" s="59" customFormat="1" ht="27.75" customHeight="1">
      <c r="A4" s="177" t="s">
        <v>36</v>
      </c>
      <c r="B4" s="303">
        <v>1570051</v>
      </c>
      <c r="C4" s="85">
        <v>100</v>
      </c>
      <c r="D4" s="57">
        <v>1758822</v>
      </c>
      <c r="E4" s="56">
        <v>100</v>
      </c>
      <c r="F4" s="57">
        <f>B4-D4</f>
        <v>-188771</v>
      </c>
      <c r="G4" s="182">
        <f>F4/D4*100</f>
        <v>-10.732808663980778</v>
      </c>
    </row>
    <row r="5" spans="1:7" ht="27.75" customHeight="1">
      <c r="A5" s="235" t="s">
        <v>91</v>
      </c>
      <c r="B5" s="46">
        <v>270389</v>
      </c>
      <c r="C5" s="148">
        <f>B5/B4*100</f>
        <v>17.221669869322717</v>
      </c>
      <c r="D5" s="46">
        <v>422510</v>
      </c>
      <c r="E5" s="148">
        <f>D5/D4*100</f>
        <v>24.022328581289067</v>
      </c>
      <c r="F5" s="46">
        <f>B5-D5</f>
        <v>-152121</v>
      </c>
      <c r="G5" s="193">
        <f>F5/D5*100</f>
        <v>-36.004118245722</v>
      </c>
    </row>
    <row r="6" spans="1:7" ht="27.75" customHeight="1">
      <c r="A6" s="235" t="s">
        <v>34</v>
      </c>
      <c r="B6" s="46">
        <v>850481</v>
      </c>
      <c r="C6" s="148">
        <f>B6/B4*100</f>
        <v>54.16900470112117</v>
      </c>
      <c r="D6" s="46">
        <v>699374</v>
      </c>
      <c r="E6" s="148">
        <f>D6/D4*100</f>
        <v>39.76377370762931</v>
      </c>
      <c r="F6" s="46">
        <f>B6-D6</f>
        <v>151107</v>
      </c>
      <c r="G6" s="193">
        <f>F6/D6*100</f>
        <v>21.60603625527972</v>
      </c>
    </row>
    <row r="7" spans="1:7" ht="27.75" customHeight="1">
      <c r="A7" s="235" t="s">
        <v>92</v>
      </c>
      <c r="B7" s="136" t="s">
        <v>1</v>
      </c>
      <c r="C7" s="148" t="s">
        <v>1</v>
      </c>
      <c r="D7" s="136" t="s">
        <v>1</v>
      </c>
      <c r="E7" s="148" t="s">
        <v>1</v>
      </c>
      <c r="F7" s="149" t="s">
        <v>1</v>
      </c>
      <c r="G7" s="39" t="s">
        <v>1</v>
      </c>
    </row>
    <row r="8" spans="1:7" ht="27.75" customHeight="1">
      <c r="A8" s="236" t="s">
        <v>11</v>
      </c>
      <c r="B8" s="150">
        <v>-449181</v>
      </c>
      <c r="C8" s="105">
        <f>B8/B4*100</f>
        <v>-28.609325429556108</v>
      </c>
      <c r="D8" s="150">
        <v>-636938</v>
      </c>
      <c r="E8" s="151">
        <f>D8/D4*100</f>
        <v>-36.21389771108162</v>
      </c>
      <c r="F8" s="150" t="s">
        <v>240</v>
      </c>
      <c r="G8" s="335" t="s">
        <v>251</v>
      </c>
    </row>
    <row r="10" ht="13.5">
      <c r="H10" s="332"/>
    </row>
  </sheetData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7:O131"/>
  <sheetViews>
    <sheetView workbookViewId="0" topLeftCell="A1">
      <selection activeCell="A1" sqref="A1:G1"/>
    </sheetView>
  </sheetViews>
  <sheetFormatPr defaultColWidth="9.00390625" defaultRowHeight="13.5"/>
  <cols>
    <col min="2" max="7" width="14.125" style="0" customWidth="1"/>
    <col min="8" max="8" width="14.00390625" style="0" customWidth="1"/>
    <col min="9" max="9" width="17.50390625" style="0" customWidth="1"/>
    <col min="10" max="10" width="9.875" style="0" bestFit="1" customWidth="1"/>
  </cols>
  <sheetData>
    <row r="49" ht="13.5" customHeight="1"/>
    <row r="50" ht="13.5" customHeight="1"/>
    <row r="51" ht="13.5" customHeight="1"/>
    <row r="97" ht="13.5">
      <c r="J97" s="37"/>
    </row>
    <row r="111" spans="1:14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5" s="396" customFormat="1" ht="27.75" customHeight="1">
      <c r="A112" s="408"/>
      <c r="B112" s="397" t="s">
        <v>254</v>
      </c>
      <c r="C112" s="397" t="s">
        <v>255</v>
      </c>
      <c r="D112" s="397" t="s">
        <v>256</v>
      </c>
      <c r="E112" s="397" t="s">
        <v>257</v>
      </c>
      <c r="F112" s="397" t="s">
        <v>258</v>
      </c>
      <c r="G112" s="398" t="s">
        <v>259</v>
      </c>
      <c r="H112" s="398" t="s">
        <v>260</v>
      </c>
      <c r="J112" s="397"/>
      <c r="K112" s="397"/>
      <c r="L112" s="397"/>
      <c r="M112" s="397"/>
      <c r="N112" s="397"/>
      <c r="O112" s="398"/>
    </row>
    <row r="113" spans="1:15" s="396" customFormat="1" ht="13.5">
      <c r="A113" s="408" t="s">
        <v>41</v>
      </c>
      <c r="B113" s="399">
        <v>100</v>
      </c>
      <c r="C113" s="399">
        <v>93.6</v>
      </c>
      <c r="D113" s="399">
        <v>84.4</v>
      </c>
      <c r="E113" s="399">
        <v>87.6</v>
      </c>
      <c r="F113" s="399">
        <v>80.8</v>
      </c>
      <c r="G113" s="399">
        <v>82.9</v>
      </c>
      <c r="H113" s="399">
        <v>78.4</v>
      </c>
      <c r="J113" s="399"/>
      <c r="K113" s="399"/>
      <c r="L113" s="399"/>
      <c r="M113" s="400"/>
      <c r="N113" s="400"/>
      <c r="O113" s="401"/>
    </row>
    <row r="114" spans="1:15" s="396" customFormat="1" ht="13.5">
      <c r="A114" s="402" t="s">
        <v>42</v>
      </c>
      <c r="B114" s="399">
        <v>100</v>
      </c>
      <c r="C114" s="399">
        <v>101.1</v>
      </c>
      <c r="D114" s="399">
        <v>92.5</v>
      </c>
      <c r="E114" s="399">
        <v>93.2</v>
      </c>
      <c r="F114" s="399">
        <v>94.7</v>
      </c>
      <c r="G114" s="399">
        <v>97.8</v>
      </c>
      <c r="H114" s="399">
        <v>99.1</v>
      </c>
      <c r="J114" s="402"/>
      <c r="K114" s="402"/>
      <c r="L114" s="402"/>
      <c r="M114" s="400"/>
      <c r="N114" s="400"/>
      <c r="O114" s="401"/>
    </row>
    <row r="115" spans="1:15" s="396" customFormat="1" ht="27">
      <c r="A115" s="409" t="s">
        <v>43</v>
      </c>
      <c r="B115" s="399">
        <v>100</v>
      </c>
      <c r="C115" s="402">
        <v>96.2</v>
      </c>
      <c r="D115" s="402">
        <v>93.3</v>
      </c>
      <c r="E115" s="402">
        <v>84.8</v>
      </c>
      <c r="F115" s="402">
        <v>93.6</v>
      </c>
      <c r="G115" s="402">
        <v>102.7</v>
      </c>
      <c r="H115" s="402">
        <v>108.4</v>
      </c>
      <c r="J115" s="402"/>
      <c r="K115" s="402"/>
      <c r="L115" s="402"/>
      <c r="M115" s="400"/>
      <c r="N115" s="400"/>
      <c r="O115" s="401"/>
    </row>
    <row r="116" spans="9:15" s="396" customFormat="1" ht="13.5">
      <c r="I116" s="401"/>
      <c r="J116" s="401"/>
      <c r="K116" s="401"/>
      <c r="L116" s="401"/>
      <c r="M116" s="401"/>
      <c r="N116" s="401"/>
      <c r="O116" s="401"/>
    </row>
    <row r="117" spans="1:8" s="396" customFormat="1" ht="14.25">
      <c r="A117" s="403"/>
      <c r="B117" s="404" t="s">
        <v>41</v>
      </c>
      <c r="C117" s="404"/>
      <c r="D117" s="403"/>
      <c r="E117" s="403" t="s">
        <v>42</v>
      </c>
      <c r="F117" s="404"/>
      <c r="G117" s="404"/>
      <c r="H117" s="403" t="s">
        <v>44</v>
      </c>
    </row>
    <row r="118" spans="1:8" s="396" customFormat="1" ht="14.25">
      <c r="A118" s="396" t="s">
        <v>261</v>
      </c>
      <c r="B118" s="396">
        <v>97</v>
      </c>
      <c r="C118" s="405"/>
      <c r="D118" s="396" t="s">
        <v>19</v>
      </c>
      <c r="E118" s="396">
        <v>1795</v>
      </c>
      <c r="G118" s="396" t="s">
        <v>19</v>
      </c>
      <c r="H118" s="396">
        <v>6285417</v>
      </c>
    </row>
    <row r="119" spans="1:9" s="396" customFormat="1" ht="14.25">
      <c r="A119" s="396" t="s">
        <v>262</v>
      </c>
      <c r="B119" s="396">
        <v>68</v>
      </c>
      <c r="C119" s="405"/>
      <c r="D119" s="396" t="s">
        <v>66</v>
      </c>
      <c r="E119" s="396">
        <v>1699</v>
      </c>
      <c r="F119" s="406"/>
      <c r="G119" s="396" t="s">
        <v>66</v>
      </c>
      <c r="H119" s="396">
        <v>5213042</v>
      </c>
      <c r="I119" s="406"/>
    </row>
    <row r="120" spans="1:8" s="396" customFormat="1" ht="14.25">
      <c r="A120" s="396" t="s">
        <v>263</v>
      </c>
      <c r="B120" s="396">
        <v>64</v>
      </c>
      <c r="C120" s="407"/>
      <c r="D120" s="396" t="s">
        <v>31</v>
      </c>
      <c r="E120" s="396">
        <v>1461</v>
      </c>
      <c r="G120" s="396" t="s">
        <v>167</v>
      </c>
      <c r="H120" s="396">
        <v>4130275</v>
      </c>
    </row>
    <row r="121" spans="1:9" s="396" customFormat="1" ht="14.25">
      <c r="A121" s="396" t="s">
        <v>145</v>
      </c>
      <c r="B121" s="396">
        <v>63</v>
      </c>
      <c r="C121" s="405"/>
      <c r="D121" s="396" t="s">
        <v>160</v>
      </c>
      <c r="E121" s="396">
        <v>1175</v>
      </c>
      <c r="F121" s="403"/>
      <c r="G121" s="396" t="s">
        <v>264</v>
      </c>
      <c r="H121" s="396">
        <v>3032269</v>
      </c>
      <c r="I121" s="403"/>
    </row>
    <row r="122" spans="1:9" s="396" customFormat="1" ht="14.25">
      <c r="A122" s="396" t="s">
        <v>144</v>
      </c>
      <c r="B122" s="396">
        <v>43</v>
      </c>
      <c r="C122" s="404"/>
      <c r="D122" s="396" t="s">
        <v>161</v>
      </c>
      <c r="E122" s="396">
        <v>1165</v>
      </c>
      <c r="F122" s="403"/>
      <c r="G122" s="396" t="s">
        <v>160</v>
      </c>
      <c r="H122" s="396">
        <v>2689825</v>
      </c>
      <c r="I122" s="403"/>
    </row>
    <row r="123" spans="1:9" s="396" customFormat="1" ht="14.25">
      <c r="A123" s="396" t="s">
        <v>146</v>
      </c>
      <c r="B123" s="396">
        <v>36</v>
      </c>
      <c r="C123" s="405"/>
      <c r="D123" s="396" t="s">
        <v>162</v>
      </c>
      <c r="E123" s="396">
        <v>1072</v>
      </c>
      <c r="F123" s="403"/>
      <c r="G123" s="396" t="s">
        <v>165</v>
      </c>
      <c r="H123" s="396">
        <v>2667452</v>
      </c>
      <c r="I123" s="403"/>
    </row>
    <row r="124" spans="1:9" s="396" customFormat="1" ht="14.25">
      <c r="A124" s="396" t="s">
        <v>265</v>
      </c>
      <c r="B124" s="396">
        <v>23</v>
      </c>
      <c r="C124" s="407"/>
      <c r="D124" s="396" t="s">
        <v>165</v>
      </c>
      <c r="E124" s="396">
        <v>902</v>
      </c>
      <c r="F124" s="403"/>
      <c r="G124" s="396" t="s">
        <v>162</v>
      </c>
      <c r="H124" s="396">
        <v>2245788</v>
      </c>
      <c r="I124" s="403"/>
    </row>
    <row r="125" spans="1:9" s="396" customFormat="1" ht="14.25">
      <c r="A125" s="396" t="s">
        <v>19</v>
      </c>
      <c r="B125" s="396">
        <v>22</v>
      </c>
      <c r="C125" s="407"/>
      <c r="D125" s="396" t="s">
        <v>164</v>
      </c>
      <c r="E125" s="396">
        <v>877</v>
      </c>
      <c r="F125" s="403"/>
      <c r="G125" s="396" t="s">
        <v>164</v>
      </c>
      <c r="H125" s="396">
        <v>2186328</v>
      </c>
      <c r="I125" s="403"/>
    </row>
    <row r="126" spans="1:9" s="396" customFormat="1" ht="14.25">
      <c r="A126" s="396" t="s">
        <v>40</v>
      </c>
      <c r="B126" s="396">
        <v>108</v>
      </c>
      <c r="C126" s="407"/>
      <c r="D126" s="396" t="s">
        <v>266</v>
      </c>
      <c r="E126" s="396">
        <v>785</v>
      </c>
      <c r="F126" s="403"/>
      <c r="G126" s="396" t="s">
        <v>161</v>
      </c>
      <c r="H126" s="396">
        <v>1741823</v>
      </c>
      <c r="I126" s="403"/>
    </row>
    <row r="127" spans="2:9" s="396" customFormat="1" ht="13.5">
      <c r="B127" s="396">
        <f>SUM(B118:B126)</f>
        <v>524</v>
      </c>
      <c r="D127" s="396" t="s">
        <v>163</v>
      </c>
      <c r="E127" s="396">
        <v>778</v>
      </c>
      <c r="F127" s="403"/>
      <c r="G127" s="396" t="s">
        <v>168</v>
      </c>
      <c r="H127" s="396">
        <v>1498097</v>
      </c>
      <c r="I127" s="403"/>
    </row>
    <row r="128" spans="4:9" s="396" customFormat="1" ht="13.5">
      <c r="D128" s="396" t="s">
        <v>40</v>
      </c>
      <c r="E128" s="396">
        <v>2265</v>
      </c>
      <c r="F128" s="403"/>
      <c r="G128" s="396" t="s">
        <v>163</v>
      </c>
      <c r="H128" s="396">
        <v>1258575</v>
      </c>
      <c r="I128" s="403"/>
    </row>
    <row r="129" spans="5:8" s="396" customFormat="1" ht="13.5">
      <c r="E129" s="396">
        <f>SUM(E118:E128)</f>
        <v>13974</v>
      </c>
      <c r="G129" s="396" t="s">
        <v>243</v>
      </c>
      <c r="H129" s="396">
        <v>886797</v>
      </c>
    </row>
    <row r="130" spans="7:8" s="396" customFormat="1" ht="13.5">
      <c r="G130" s="396" t="s">
        <v>169</v>
      </c>
      <c r="H130" s="396">
        <v>5542046</v>
      </c>
    </row>
    <row r="131" s="396" customFormat="1" ht="13.5">
      <c r="H131" s="396">
        <f>SUM(H118:H130)</f>
        <v>39377734</v>
      </c>
    </row>
    <row r="132" s="396" customFormat="1" ht="13.5"/>
    <row r="133" s="396" customFormat="1" ht="13.5"/>
    <row r="134" s="396" customFormat="1" ht="13.5"/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8" r:id="rId2"/>
  <rowBreaks count="1" manualBreakCount="1">
    <brk id="55" max="9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G1"/>
    </sheetView>
  </sheetViews>
  <sheetFormatPr defaultColWidth="9.00390625" defaultRowHeight="13.5"/>
  <cols>
    <col min="1" max="1" width="7.25390625" style="6" customWidth="1"/>
    <col min="2" max="2" width="12.25390625" style="6" customWidth="1"/>
    <col min="3" max="3" width="12.75390625" style="6" customWidth="1"/>
    <col min="4" max="4" width="10.875" style="6" customWidth="1"/>
    <col min="5" max="5" width="12.75390625" style="6" customWidth="1"/>
    <col min="6" max="6" width="10.875" style="6" customWidth="1"/>
    <col min="7" max="7" width="12.75390625" style="6" customWidth="1"/>
    <col min="8" max="8" width="10.875" style="6" customWidth="1"/>
    <col min="9" max="9" width="3.625" style="6" customWidth="1"/>
    <col min="10" max="10" width="10.625" style="6" customWidth="1"/>
    <col min="11" max="16384" width="9.00390625" style="6" customWidth="1"/>
  </cols>
  <sheetData>
    <row r="1" s="27" customFormat="1" ht="27.75" customHeight="1">
      <c r="A1" s="2" t="s">
        <v>141</v>
      </c>
    </row>
    <row r="2" spans="1:9" ht="28.5" customHeight="1">
      <c r="A2" s="431" t="s">
        <v>83</v>
      </c>
      <c r="B2" s="431"/>
      <c r="C2" s="451" t="s">
        <v>242</v>
      </c>
      <c r="D2" s="452"/>
      <c r="E2" s="451" t="s">
        <v>241</v>
      </c>
      <c r="F2" s="452"/>
      <c r="G2" s="434" t="s">
        <v>21</v>
      </c>
      <c r="H2" s="347"/>
      <c r="I2" s="18"/>
    </row>
    <row r="3" spans="1:12" ht="28.5" customHeight="1">
      <c r="A3" s="350"/>
      <c r="B3" s="350"/>
      <c r="C3" s="217" t="s">
        <v>80</v>
      </c>
      <c r="D3" s="248" t="s">
        <v>3</v>
      </c>
      <c r="E3" s="217" t="s">
        <v>80</v>
      </c>
      <c r="F3" s="248" t="s">
        <v>3</v>
      </c>
      <c r="G3" s="209" t="s">
        <v>81</v>
      </c>
      <c r="H3" s="210" t="s">
        <v>60</v>
      </c>
      <c r="I3" s="18"/>
      <c r="L3" s="21"/>
    </row>
    <row r="4" spans="1:9" s="27" customFormat="1" ht="28.5" customHeight="1">
      <c r="A4" s="349" t="s">
        <v>36</v>
      </c>
      <c r="B4" s="349"/>
      <c r="C4" s="58">
        <v>1570051</v>
      </c>
      <c r="D4" s="40">
        <v>100</v>
      </c>
      <c r="E4" s="58">
        <v>1758822</v>
      </c>
      <c r="F4" s="40">
        <v>100</v>
      </c>
      <c r="G4" s="58">
        <f>C4-E4</f>
        <v>-188771</v>
      </c>
      <c r="H4" s="203">
        <f>G4/E4*100</f>
        <v>-10.732808663980778</v>
      </c>
      <c r="I4" s="115"/>
    </row>
    <row r="5" spans="1:10" ht="28.5" customHeight="1">
      <c r="A5" s="93">
        <v>9</v>
      </c>
      <c r="B5" s="222" t="s">
        <v>159</v>
      </c>
      <c r="C5" s="46">
        <v>20794</v>
      </c>
      <c r="D5" s="75">
        <f>C5/$C$4*100</f>
        <v>1.3244155763093046</v>
      </c>
      <c r="E5" s="46">
        <v>36337</v>
      </c>
      <c r="F5" s="75">
        <f>E5/$E$4*100</f>
        <v>2.065985074100733</v>
      </c>
      <c r="G5" s="46">
        <f>C5-E5</f>
        <v>-15543</v>
      </c>
      <c r="H5" s="249">
        <f aca="true" t="shared" si="0" ref="H5:H28">G5/E5*100</f>
        <v>-42.77458238159452</v>
      </c>
      <c r="I5" s="92"/>
      <c r="J5" s="15"/>
    </row>
    <row r="6" spans="1:10" ht="28.5" customHeight="1">
      <c r="A6" s="93">
        <v>10</v>
      </c>
      <c r="B6" s="215" t="s">
        <v>93</v>
      </c>
      <c r="C6" s="46" t="s">
        <v>120</v>
      </c>
      <c r="D6" s="152" t="s">
        <v>61</v>
      </c>
      <c r="E6" s="46" t="s">
        <v>120</v>
      </c>
      <c r="F6" s="290" t="s">
        <v>120</v>
      </c>
      <c r="G6" s="281" t="s">
        <v>61</v>
      </c>
      <c r="H6" s="152" t="s">
        <v>61</v>
      </c>
      <c r="I6" s="202"/>
      <c r="J6" s="15"/>
    </row>
    <row r="7" spans="1:10" ht="28.5" customHeight="1">
      <c r="A7" s="93">
        <v>11</v>
      </c>
      <c r="B7" s="222" t="s">
        <v>170</v>
      </c>
      <c r="C7" s="46" t="s">
        <v>120</v>
      </c>
      <c r="D7" s="153" t="s">
        <v>61</v>
      </c>
      <c r="E7" s="46" t="s">
        <v>120</v>
      </c>
      <c r="F7" s="290" t="s">
        <v>120</v>
      </c>
      <c r="G7" s="304" t="s">
        <v>61</v>
      </c>
      <c r="H7" s="153" t="s">
        <v>61</v>
      </c>
      <c r="I7" s="202"/>
      <c r="J7" s="15"/>
    </row>
    <row r="8" spans="1:10" ht="28.5" customHeight="1">
      <c r="A8" s="93">
        <v>12</v>
      </c>
      <c r="B8" s="222" t="s">
        <v>171</v>
      </c>
      <c r="C8" s="46" t="s">
        <v>120</v>
      </c>
      <c r="D8" s="153" t="s">
        <v>61</v>
      </c>
      <c r="E8" s="46">
        <v>5</v>
      </c>
      <c r="F8" s="71">
        <f>E8/$E$4*100</f>
        <v>0.00028428118365587875</v>
      </c>
      <c r="G8" s="304" t="s">
        <v>61</v>
      </c>
      <c r="H8" s="153" t="s">
        <v>61</v>
      </c>
      <c r="I8" s="202"/>
      <c r="J8" s="15"/>
    </row>
    <row r="9" spans="1:10" ht="28.5" customHeight="1">
      <c r="A9" s="93">
        <v>13</v>
      </c>
      <c r="B9" s="222" t="s">
        <v>172</v>
      </c>
      <c r="C9" s="46">
        <v>16763</v>
      </c>
      <c r="D9" s="75">
        <f>C9/$C$4*100</f>
        <v>1.0676723240200479</v>
      </c>
      <c r="E9" s="46">
        <v>83022</v>
      </c>
      <c r="F9" s="71">
        <f>E9/$E$4*100</f>
        <v>4.720318485895674</v>
      </c>
      <c r="G9" s="46">
        <f>C9-E9</f>
        <v>-66259</v>
      </c>
      <c r="H9" s="249">
        <f t="shared" si="0"/>
        <v>-79.80896629808967</v>
      </c>
      <c r="I9" s="202"/>
      <c r="J9" s="15"/>
    </row>
    <row r="10" spans="1:10" ht="28.5" customHeight="1">
      <c r="A10" s="93">
        <v>14</v>
      </c>
      <c r="B10" s="222" t="s">
        <v>173</v>
      </c>
      <c r="C10" s="46">
        <v>8619</v>
      </c>
      <c r="D10" s="75">
        <f>C10/$C$4*100</f>
        <v>0.5489630591617725</v>
      </c>
      <c r="E10" s="46">
        <v>3603</v>
      </c>
      <c r="F10" s="71">
        <f>E10/$E$4*100</f>
        <v>0.20485302094242624</v>
      </c>
      <c r="G10" s="46">
        <f>C10-E10</f>
        <v>5016</v>
      </c>
      <c r="H10" s="249">
        <f t="shared" si="0"/>
        <v>139.2173189009159</v>
      </c>
      <c r="I10" s="202"/>
      <c r="J10" s="15"/>
    </row>
    <row r="11" spans="1:10" ht="28.5" customHeight="1">
      <c r="A11" s="93">
        <v>15</v>
      </c>
      <c r="B11" s="222" t="s">
        <v>182</v>
      </c>
      <c r="C11" s="46">
        <v>2394</v>
      </c>
      <c r="D11" s="75">
        <f>C11/$C$4*100</f>
        <v>0.15247912328962562</v>
      </c>
      <c r="E11" s="46">
        <v>972</v>
      </c>
      <c r="F11" s="71">
        <f>E11/$E$4*100</f>
        <v>0.05526426210270283</v>
      </c>
      <c r="G11" s="46">
        <f>C11-E11</f>
        <v>1422</v>
      </c>
      <c r="H11" s="249">
        <f t="shared" si="0"/>
        <v>146.2962962962963</v>
      </c>
      <c r="I11" s="202"/>
      <c r="J11" s="15"/>
    </row>
    <row r="12" spans="1:10" ht="28.5" customHeight="1">
      <c r="A12" s="93">
        <v>16</v>
      </c>
      <c r="B12" s="222" t="s">
        <v>174</v>
      </c>
      <c r="C12" s="46">
        <v>803</v>
      </c>
      <c r="D12" s="75">
        <f>C12/$C$4*100</f>
        <v>0.0511448354225436</v>
      </c>
      <c r="E12" s="46">
        <v>623</v>
      </c>
      <c r="F12" s="71">
        <f aca="true" t="shared" si="1" ref="F12:F28">E12/$E$4*100</f>
        <v>0.035421435483522494</v>
      </c>
      <c r="G12" s="46">
        <f>C12-E12</f>
        <v>180</v>
      </c>
      <c r="H12" s="249">
        <f t="shared" si="0"/>
        <v>28.892455858747994</v>
      </c>
      <c r="I12" s="202"/>
      <c r="J12" s="15"/>
    </row>
    <row r="13" spans="1:10" ht="28.5" customHeight="1">
      <c r="A13" s="93">
        <v>17</v>
      </c>
      <c r="B13" s="222" t="s">
        <v>175</v>
      </c>
      <c r="C13" s="149" t="s">
        <v>1</v>
      </c>
      <c r="D13" s="21" t="s">
        <v>1</v>
      </c>
      <c r="E13" s="149" t="s">
        <v>1</v>
      </c>
      <c r="F13" s="290" t="s">
        <v>1</v>
      </c>
      <c r="G13" s="46" t="s">
        <v>1</v>
      </c>
      <c r="H13" s="251" t="s">
        <v>1</v>
      </c>
      <c r="I13" s="202"/>
      <c r="J13" s="15"/>
    </row>
    <row r="14" spans="1:10" ht="28.5" customHeight="1">
      <c r="A14" s="93">
        <v>18</v>
      </c>
      <c r="B14" s="222" t="s">
        <v>183</v>
      </c>
      <c r="C14" s="149" t="s">
        <v>1</v>
      </c>
      <c r="D14" s="54" t="s">
        <v>1</v>
      </c>
      <c r="E14" s="149" t="s">
        <v>1</v>
      </c>
      <c r="F14" s="290" t="s">
        <v>1</v>
      </c>
      <c r="G14" s="46" t="s">
        <v>1</v>
      </c>
      <c r="H14" s="199" t="s">
        <v>1</v>
      </c>
      <c r="I14" s="202"/>
      <c r="J14" s="15"/>
    </row>
    <row r="15" spans="1:10" ht="28.5" customHeight="1">
      <c r="A15" s="93">
        <v>19</v>
      </c>
      <c r="B15" s="222" t="s">
        <v>166</v>
      </c>
      <c r="C15" s="46">
        <v>400446</v>
      </c>
      <c r="D15" s="75">
        <f>C15/$C$4*100</f>
        <v>25.505286134017304</v>
      </c>
      <c r="E15" s="46">
        <v>403454</v>
      </c>
      <c r="F15" s="71">
        <f t="shared" si="1"/>
        <v>22.938876134139782</v>
      </c>
      <c r="G15" s="46">
        <f>C15-E15</f>
        <v>-3008</v>
      </c>
      <c r="H15" s="249">
        <f t="shared" si="0"/>
        <v>-0.7455620715124897</v>
      </c>
      <c r="I15" s="202"/>
      <c r="J15" s="15"/>
    </row>
    <row r="16" spans="1:10" ht="28.5" customHeight="1">
      <c r="A16" s="93">
        <v>20</v>
      </c>
      <c r="B16" s="222" t="s">
        <v>176</v>
      </c>
      <c r="C16" s="46">
        <v>34992</v>
      </c>
      <c r="D16" s="75">
        <f>C16/$C$4*100</f>
        <v>2.228717411090468</v>
      </c>
      <c r="E16" s="46">
        <v>47190</v>
      </c>
      <c r="F16" s="71">
        <f t="shared" si="1"/>
        <v>2.6830458113441837</v>
      </c>
      <c r="G16" s="46">
        <f>C16-E16</f>
        <v>-12198</v>
      </c>
      <c r="H16" s="249">
        <f t="shared" si="0"/>
        <v>-25.848696757787664</v>
      </c>
      <c r="I16" s="202"/>
      <c r="J16" s="15"/>
    </row>
    <row r="17" spans="1:10" ht="28.5" customHeight="1">
      <c r="A17" s="93">
        <v>21</v>
      </c>
      <c r="B17" s="222" t="s">
        <v>184</v>
      </c>
      <c r="C17" s="46" t="s">
        <v>120</v>
      </c>
      <c r="D17" s="154" t="s">
        <v>120</v>
      </c>
      <c r="E17" s="46" t="s">
        <v>120</v>
      </c>
      <c r="F17" s="290" t="s">
        <v>120</v>
      </c>
      <c r="G17" s="136" t="s">
        <v>61</v>
      </c>
      <c r="H17" s="250" t="s">
        <v>89</v>
      </c>
      <c r="I17" s="202"/>
      <c r="J17" s="15"/>
    </row>
    <row r="18" spans="1:10" ht="28.5" customHeight="1">
      <c r="A18" s="93">
        <v>22</v>
      </c>
      <c r="B18" s="222" t="s">
        <v>185</v>
      </c>
      <c r="C18" s="46">
        <v>35970</v>
      </c>
      <c r="D18" s="75">
        <f>C18/$C$4*100</f>
        <v>2.2910083812564053</v>
      </c>
      <c r="E18" s="46">
        <v>33877</v>
      </c>
      <c r="F18" s="71">
        <f>E18/$E$4*100</f>
        <v>1.926118731742041</v>
      </c>
      <c r="G18" s="46">
        <f>C18-E18</f>
        <v>2093</v>
      </c>
      <c r="H18" s="249">
        <f t="shared" si="0"/>
        <v>6.178233019452726</v>
      </c>
      <c r="I18" s="92"/>
      <c r="J18" s="15"/>
    </row>
    <row r="19" spans="1:10" ht="28.5" customHeight="1">
      <c r="A19" s="93">
        <v>23</v>
      </c>
      <c r="B19" s="222" t="s">
        <v>177</v>
      </c>
      <c r="C19" s="46" t="s">
        <v>120</v>
      </c>
      <c r="D19" s="163" t="s">
        <v>120</v>
      </c>
      <c r="E19" s="46" t="s">
        <v>120</v>
      </c>
      <c r="F19" s="290" t="s">
        <v>120</v>
      </c>
      <c r="G19" s="25" t="s">
        <v>37</v>
      </c>
      <c r="H19" s="250" t="s">
        <v>89</v>
      </c>
      <c r="I19" s="92"/>
      <c r="J19" s="15"/>
    </row>
    <row r="20" spans="1:10" ht="28.5" customHeight="1">
      <c r="A20" s="93">
        <v>24</v>
      </c>
      <c r="B20" s="222" t="s">
        <v>203</v>
      </c>
      <c r="C20" s="46">
        <v>142366</v>
      </c>
      <c r="D20" s="75">
        <f aca="true" t="shared" si="2" ref="D20:D28">C20/$C$4*100</f>
        <v>9.067603536445631</v>
      </c>
      <c r="E20" s="46">
        <v>126758</v>
      </c>
      <c r="F20" s="71">
        <f t="shared" si="1"/>
        <v>7.206982855570376</v>
      </c>
      <c r="G20" s="46">
        <f aca="true" t="shared" si="3" ref="G20:G28">C20-E20</f>
        <v>15608</v>
      </c>
      <c r="H20" s="249">
        <f t="shared" si="0"/>
        <v>12.313226778585967</v>
      </c>
      <c r="I20" s="92"/>
      <c r="J20" s="15"/>
    </row>
    <row r="21" spans="1:10" ht="28.5" customHeight="1">
      <c r="A21" s="93">
        <v>25</v>
      </c>
      <c r="B21" s="222" t="s">
        <v>179</v>
      </c>
      <c r="C21" s="46">
        <v>69138</v>
      </c>
      <c r="D21" s="75">
        <f t="shared" si="2"/>
        <v>4.403551222221444</v>
      </c>
      <c r="E21" s="46">
        <v>40060</v>
      </c>
      <c r="F21" s="71">
        <f t="shared" si="1"/>
        <v>2.2776608434509007</v>
      </c>
      <c r="G21" s="46">
        <f t="shared" si="3"/>
        <v>29078</v>
      </c>
      <c r="H21" s="249">
        <f t="shared" si="0"/>
        <v>72.58612081877183</v>
      </c>
      <c r="I21" s="92"/>
      <c r="J21" s="15"/>
    </row>
    <row r="22" spans="1:10" ht="28.5" customHeight="1">
      <c r="A22" s="93">
        <v>26</v>
      </c>
      <c r="B22" s="222" t="s">
        <v>29</v>
      </c>
      <c r="C22" s="46">
        <v>10630</v>
      </c>
      <c r="D22" s="75">
        <f t="shared" si="2"/>
        <v>0.6770480704129994</v>
      </c>
      <c r="E22" s="46">
        <v>235422</v>
      </c>
      <c r="F22" s="71">
        <f t="shared" si="1"/>
        <v>13.385208963726857</v>
      </c>
      <c r="G22" s="46">
        <f t="shared" si="3"/>
        <v>-224792</v>
      </c>
      <c r="H22" s="249">
        <f t="shared" si="0"/>
        <v>-95.48470406334158</v>
      </c>
      <c r="I22" s="92"/>
      <c r="J22" s="15"/>
    </row>
    <row r="23" spans="1:10" ht="28.5" customHeight="1">
      <c r="A23" s="93">
        <v>27</v>
      </c>
      <c r="B23" s="222" t="s">
        <v>30</v>
      </c>
      <c r="C23" s="46">
        <v>44640</v>
      </c>
      <c r="D23" s="75">
        <f t="shared" si="2"/>
        <v>2.843219742543395</v>
      </c>
      <c r="E23" s="46">
        <v>10184</v>
      </c>
      <c r="F23" s="71">
        <f t="shared" si="1"/>
        <v>0.5790239148702939</v>
      </c>
      <c r="G23" s="46">
        <f t="shared" si="3"/>
        <v>34456</v>
      </c>
      <c r="H23" s="249">
        <f t="shared" si="0"/>
        <v>338.33464257659074</v>
      </c>
      <c r="I23" s="92"/>
      <c r="J23" s="15"/>
    </row>
    <row r="24" spans="1:10" ht="28.5" customHeight="1">
      <c r="A24" s="93">
        <v>28</v>
      </c>
      <c r="B24" s="222" t="s">
        <v>18</v>
      </c>
      <c r="C24" s="46">
        <v>7184</v>
      </c>
      <c r="D24" s="75">
        <f t="shared" si="2"/>
        <v>0.45756475426594423</v>
      </c>
      <c r="E24" s="46">
        <v>15547</v>
      </c>
      <c r="F24" s="71">
        <f t="shared" si="1"/>
        <v>0.8839439124595894</v>
      </c>
      <c r="G24" s="46">
        <f t="shared" si="3"/>
        <v>-8363</v>
      </c>
      <c r="H24" s="249">
        <f t="shared" si="0"/>
        <v>-53.79172830771209</v>
      </c>
      <c r="I24" s="92"/>
      <c r="J24" s="15"/>
    </row>
    <row r="25" spans="1:10" ht="28.5" customHeight="1">
      <c r="A25" s="93">
        <v>29</v>
      </c>
      <c r="B25" s="222" t="s">
        <v>19</v>
      </c>
      <c r="C25" s="46">
        <v>469055</v>
      </c>
      <c r="D25" s="75">
        <f t="shared" si="2"/>
        <v>29.87514418321443</v>
      </c>
      <c r="E25" s="46">
        <v>424561</v>
      </c>
      <c r="F25" s="75">
        <f t="shared" si="1"/>
        <v>24.13894072282471</v>
      </c>
      <c r="G25" s="46">
        <f t="shared" si="3"/>
        <v>44494</v>
      </c>
      <c r="H25" s="249">
        <f t="shared" si="0"/>
        <v>10.48000169586938</v>
      </c>
      <c r="I25" s="92"/>
      <c r="J25" s="15"/>
    </row>
    <row r="26" spans="1:10" ht="28.5" customHeight="1">
      <c r="A26" s="93">
        <v>30</v>
      </c>
      <c r="B26" s="222" t="s">
        <v>31</v>
      </c>
      <c r="C26" s="46">
        <v>210497</v>
      </c>
      <c r="D26" s="75">
        <f t="shared" si="2"/>
        <v>13.40701671474366</v>
      </c>
      <c r="E26" s="46">
        <v>139268</v>
      </c>
      <c r="F26" s="75">
        <f t="shared" si="1"/>
        <v>7.9182543770773846</v>
      </c>
      <c r="G26" s="46">
        <f t="shared" si="3"/>
        <v>71229</v>
      </c>
      <c r="H26" s="249">
        <f t="shared" si="0"/>
        <v>51.14527386047046</v>
      </c>
      <c r="I26" s="92"/>
      <c r="J26" s="15"/>
    </row>
    <row r="27" spans="1:10" ht="28.5" customHeight="1">
      <c r="A27" s="93">
        <v>31</v>
      </c>
      <c r="B27" s="222" t="s">
        <v>32</v>
      </c>
      <c r="C27" s="46">
        <v>45099</v>
      </c>
      <c r="D27" s="75">
        <f t="shared" si="2"/>
        <v>2.8724544616703533</v>
      </c>
      <c r="E27" s="46">
        <v>137891</v>
      </c>
      <c r="F27" s="75">
        <f t="shared" si="1"/>
        <v>7.839963339098556</v>
      </c>
      <c r="G27" s="46">
        <f t="shared" si="3"/>
        <v>-92792</v>
      </c>
      <c r="H27" s="249">
        <f t="shared" si="0"/>
        <v>-67.29373200571466</v>
      </c>
      <c r="I27" s="92"/>
      <c r="J27" s="15"/>
    </row>
    <row r="28" spans="1:10" ht="28.5" customHeight="1">
      <c r="A28" s="173">
        <v>32</v>
      </c>
      <c r="B28" s="223" t="s">
        <v>33</v>
      </c>
      <c r="C28" s="155">
        <v>18680</v>
      </c>
      <c r="D28" s="73">
        <f t="shared" si="2"/>
        <v>1.1897702686091087</v>
      </c>
      <c r="E28" s="155">
        <v>3321</v>
      </c>
      <c r="F28" s="73">
        <f t="shared" si="1"/>
        <v>0.18881956218423468</v>
      </c>
      <c r="G28" s="155">
        <f t="shared" si="3"/>
        <v>15359</v>
      </c>
      <c r="H28" s="252">
        <f t="shared" si="0"/>
        <v>462.4811803673592</v>
      </c>
      <c r="I28" s="92"/>
      <c r="J28" s="15"/>
    </row>
    <row r="29" spans="3:8" s="345" customFormat="1" ht="14.25">
      <c r="C29" s="394">
        <f>SUM(C5:C28)</f>
        <v>1538070</v>
      </c>
      <c r="D29" s="395">
        <f>SUM(D5:D28)</f>
        <v>97.96305979869445</v>
      </c>
      <c r="E29" s="394">
        <f>SUM(E5:E28)</f>
        <v>1742095</v>
      </c>
      <c r="F29" s="394">
        <f>SUM(F5:F28)</f>
        <v>99.04896572819763</v>
      </c>
      <c r="H29" s="370"/>
    </row>
    <row r="30" spans="2:8" s="345" customFormat="1" ht="14.25">
      <c r="B30" s="361"/>
      <c r="C30" s="394">
        <v>31981</v>
      </c>
      <c r="D30" s="395">
        <f>C30/C31%</f>
        <v>2.036940201305563</v>
      </c>
      <c r="E30" s="394"/>
      <c r="F30" s="395"/>
      <c r="G30" s="394"/>
      <c r="H30" s="394"/>
    </row>
    <row r="31" spans="2:8" s="345" customFormat="1" ht="14.25">
      <c r="B31" s="390" t="s">
        <v>250</v>
      </c>
      <c r="C31" s="394">
        <f>SUM(C29:C30)</f>
        <v>1570051</v>
      </c>
      <c r="D31" s="395">
        <f>SUM(D29:D30)</f>
        <v>100.00000000000001</v>
      </c>
      <c r="H31" s="370"/>
    </row>
    <row r="32" spans="2:8" ht="14.25">
      <c r="B32" s="18"/>
      <c r="C32" s="11"/>
      <c r="D32" s="16"/>
      <c r="H32" s="20"/>
    </row>
    <row r="33" spans="2:8" ht="14.25">
      <c r="B33" s="18"/>
      <c r="C33" s="18"/>
      <c r="D33" s="16"/>
      <c r="H33" s="18"/>
    </row>
    <row r="34" spans="2:4" ht="13.5">
      <c r="B34" s="18"/>
      <c r="C34" s="18"/>
      <c r="D34" s="17"/>
    </row>
    <row r="36" ht="14.25">
      <c r="G36" s="289"/>
    </row>
  </sheetData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00390625" defaultRowHeight="13.5"/>
  <cols>
    <col min="1" max="1" width="10.625" style="6" customWidth="1"/>
    <col min="2" max="3" width="15.625" style="6" customWidth="1"/>
    <col min="4" max="4" width="20.625" style="6" customWidth="1"/>
    <col min="5" max="5" width="20.75390625" style="6" customWidth="1"/>
    <col min="6" max="6" width="12.375" style="6" customWidth="1"/>
    <col min="7" max="16384" width="9.00390625" style="6" customWidth="1"/>
  </cols>
  <sheetData>
    <row r="1" ht="45" customHeight="1">
      <c r="A1" s="38" t="s">
        <v>153</v>
      </c>
    </row>
    <row r="2" spans="1:5" ht="30" customHeight="1">
      <c r="A2" s="1" t="s">
        <v>38</v>
      </c>
      <c r="B2" s="5"/>
      <c r="C2" s="5"/>
      <c r="D2" s="5"/>
      <c r="E2" s="10"/>
    </row>
    <row r="3" spans="1:5" ht="31.5" customHeight="1">
      <c r="A3" s="453" t="s">
        <v>107</v>
      </c>
      <c r="B3" s="253" t="s">
        <v>12</v>
      </c>
      <c r="C3" s="254" t="s">
        <v>13</v>
      </c>
      <c r="D3" s="253" t="s">
        <v>14</v>
      </c>
      <c r="E3" s="255" t="s">
        <v>115</v>
      </c>
    </row>
    <row r="4" spans="1:5" ht="31.5" customHeight="1">
      <c r="A4" s="454"/>
      <c r="B4" s="256" t="s">
        <v>108</v>
      </c>
      <c r="C4" s="236" t="s">
        <v>109</v>
      </c>
      <c r="D4" s="256" t="s">
        <v>110</v>
      </c>
      <c r="E4" s="223" t="s">
        <v>110</v>
      </c>
    </row>
    <row r="5" spans="1:5" ht="42" customHeight="1">
      <c r="A5" s="93" t="s">
        <v>15</v>
      </c>
      <c r="B5" s="157">
        <v>33</v>
      </c>
      <c r="C5" s="20">
        <v>4748</v>
      </c>
      <c r="D5" s="158">
        <v>21555335</v>
      </c>
      <c r="E5" s="20">
        <v>1365838</v>
      </c>
    </row>
    <row r="6" spans="1:5" ht="40.5" customHeight="1">
      <c r="A6" s="93" t="s">
        <v>143</v>
      </c>
      <c r="B6" s="157">
        <v>34</v>
      </c>
      <c r="C6" s="20">
        <v>5287</v>
      </c>
      <c r="D6" s="158">
        <v>20626835</v>
      </c>
      <c r="E6" s="20">
        <v>977939</v>
      </c>
    </row>
    <row r="7" spans="1:5" ht="42" customHeight="1">
      <c r="A7" s="93" t="s">
        <v>142</v>
      </c>
      <c r="B7" s="157">
        <v>31</v>
      </c>
      <c r="C7" s="20">
        <v>3600</v>
      </c>
      <c r="D7" s="158">
        <v>14999662</v>
      </c>
      <c r="E7" s="20">
        <v>495151</v>
      </c>
    </row>
    <row r="8" spans="1:5" ht="42" customHeight="1">
      <c r="A8" s="93" t="s">
        <v>126</v>
      </c>
      <c r="B8" s="157">
        <v>32</v>
      </c>
      <c r="C8" s="20">
        <v>3835</v>
      </c>
      <c r="D8" s="158">
        <v>15654108</v>
      </c>
      <c r="E8" s="20">
        <v>674033</v>
      </c>
    </row>
    <row r="9" spans="1:5" ht="42" customHeight="1">
      <c r="A9" s="93" t="s">
        <v>124</v>
      </c>
      <c r="B9" s="157">
        <v>32</v>
      </c>
      <c r="C9" s="20">
        <v>3908</v>
      </c>
      <c r="D9" s="158">
        <v>16879396</v>
      </c>
      <c r="E9" s="20">
        <v>938118</v>
      </c>
    </row>
    <row r="10" spans="1:5" ht="42" customHeight="1">
      <c r="A10" s="93" t="s">
        <v>155</v>
      </c>
      <c r="B10" s="157">
        <v>31</v>
      </c>
      <c r="C10" s="20">
        <v>4024</v>
      </c>
      <c r="D10" s="158">
        <v>17516584</v>
      </c>
      <c r="E10" s="20">
        <v>976503</v>
      </c>
    </row>
    <row r="11" spans="1:5" ht="42" customHeight="1">
      <c r="A11" s="173" t="s">
        <v>223</v>
      </c>
      <c r="B11" s="159">
        <v>30</v>
      </c>
      <c r="C11" s="160">
        <v>3290</v>
      </c>
      <c r="D11" s="161">
        <v>14582928</v>
      </c>
      <c r="E11" s="160">
        <v>791690</v>
      </c>
    </row>
    <row r="12" ht="14.25">
      <c r="E12" s="43"/>
    </row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8" customWidth="1"/>
    <col min="2" max="8" width="10.75390625" style="8" customWidth="1"/>
    <col min="9" max="16384" width="9.00390625" style="8" customWidth="1"/>
  </cols>
  <sheetData>
    <row r="1" s="76" customFormat="1" ht="27" customHeight="1">
      <c r="A1" s="9" t="s">
        <v>147</v>
      </c>
    </row>
    <row r="2" ht="27" customHeight="1">
      <c r="A2" s="70"/>
    </row>
    <row r="3" spans="1:4" s="1" customFormat="1" ht="27" customHeight="1">
      <c r="A3" s="2" t="s">
        <v>129</v>
      </c>
      <c r="D3" s="8"/>
    </row>
    <row r="4" spans="1:8" ht="21" customHeight="1">
      <c r="A4" s="12"/>
      <c r="B4" s="5"/>
      <c r="C4" s="11"/>
      <c r="D4" s="5"/>
      <c r="E4" s="429" t="s">
        <v>208</v>
      </c>
      <c r="F4" s="429"/>
      <c r="G4" s="429"/>
      <c r="H4" s="429"/>
    </row>
    <row r="5" spans="1:8" ht="27" customHeight="1">
      <c r="A5" s="224" t="s">
        <v>204</v>
      </c>
      <c r="B5" s="211" t="s">
        <v>215</v>
      </c>
      <c r="C5" s="212" t="s">
        <v>117</v>
      </c>
      <c r="D5" s="212" t="s">
        <v>118</v>
      </c>
      <c r="E5" s="212" t="s">
        <v>119</v>
      </c>
      <c r="F5" s="212" t="s">
        <v>123</v>
      </c>
      <c r="G5" s="212" t="s">
        <v>156</v>
      </c>
      <c r="H5" s="212" t="s">
        <v>226</v>
      </c>
    </row>
    <row r="6" spans="1:8" ht="27" customHeight="1">
      <c r="A6" s="206" t="s">
        <v>41</v>
      </c>
      <c r="B6" s="272">
        <v>668</v>
      </c>
      <c r="C6" s="268">
        <v>625</v>
      </c>
      <c r="D6" s="268">
        <v>564</v>
      </c>
      <c r="E6" s="268">
        <v>585</v>
      </c>
      <c r="F6" s="268">
        <v>540</v>
      </c>
      <c r="G6" s="325">
        <v>554</v>
      </c>
      <c r="H6" s="312">
        <v>524</v>
      </c>
    </row>
    <row r="7" spans="1:8" ht="27" customHeight="1">
      <c r="A7" s="187" t="s">
        <v>54</v>
      </c>
      <c r="B7" s="270">
        <v>101.4</v>
      </c>
      <c r="C7" s="271">
        <f aca="true" t="shared" si="0" ref="C7:H7">C6/B6*100</f>
        <v>93.562874251497</v>
      </c>
      <c r="D7" s="271">
        <f t="shared" si="0"/>
        <v>90.24</v>
      </c>
      <c r="E7" s="271">
        <f t="shared" si="0"/>
        <v>103.72340425531914</v>
      </c>
      <c r="F7" s="271">
        <f t="shared" si="0"/>
        <v>92.3076923076923</v>
      </c>
      <c r="G7" s="271">
        <f t="shared" si="0"/>
        <v>102.5925925925926</v>
      </c>
      <c r="H7" s="271">
        <f t="shared" si="0"/>
        <v>94.58483754512635</v>
      </c>
    </row>
    <row r="8" spans="1:8" ht="27" customHeight="1">
      <c r="A8" s="213" t="s">
        <v>55</v>
      </c>
      <c r="B8" s="269">
        <v>100</v>
      </c>
      <c r="C8" s="267">
        <f>C6/B6*100</f>
        <v>93.562874251497</v>
      </c>
      <c r="D8" s="267">
        <f>D6/B6*100</f>
        <v>84.4311377245509</v>
      </c>
      <c r="E8" s="267">
        <f>E6/B6*100</f>
        <v>87.57485029940119</v>
      </c>
      <c r="F8" s="267">
        <f>F6/B6*100</f>
        <v>80.83832335329342</v>
      </c>
      <c r="G8" s="267">
        <f>G6/B6*100</f>
        <v>82.93413173652695</v>
      </c>
      <c r="H8" s="267">
        <f>H6/B6*100</f>
        <v>78.44311377245509</v>
      </c>
    </row>
  </sheetData>
  <mergeCells count="1">
    <mergeCell ref="E4:H4"/>
  </mergeCells>
  <printOptions/>
  <pageMargins left="0.75" right="0.67" top="1" bottom="1" header="0.512" footer="0.51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"/>
    </sheetView>
  </sheetViews>
  <sheetFormatPr defaultColWidth="9.00390625" defaultRowHeight="13.5"/>
  <cols>
    <col min="1" max="1" width="14.625" style="8" customWidth="1"/>
    <col min="2" max="2" width="12.625" style="8" customWidth="1"/>
    <col min="3" max="3" width="11.625" style="8" customWidth="1"/>
    <col min="4" max="4" width="12.625" style="8" customWidth="1"/>
    <col min="5" max="7" width="11.625" style="8" customWidth="1"/>
    <col min="8" max="16384" width="9.00390625" style="8" customWidth="1"/>
  </cols>
  <sheetData>
    <row r="1" spans="1:7" s="1" customFormat="1" ht="27.75" customHeight="1">
      <c r="A1" s="2" t="s">
        <v>130</v>
      </c>
      <c r="G1" s="156"/>
    </row>
    <row r="2" spans="1:7" ht="27.75" customHeight="1">
      <c r="A2" s="432" t="s">
        <v>56</v>
      </c>
      <c r="B2" s="430" t="s">
        <v>227</v>
      </c>
      <c r="C2" s="431"/>
      <c r="D2" s="430" t="s">
        <v>157</v>
      </c>
      <c r="E2" s="431"/>
      <c r="F2" s="431" t="s">
        <v>57</v>
      </c>
      <c r="G2" s="431"/>
    </row>
    <row r="3" spans="1:7" ht="27.75" customHeight="1">
      <c r="A3" s="433"/>
      <c r="B3" s="207" t="s">
        <v>58</v>
      </c>
      <c r="C3" s="208" t="s">
        <v>6</v>
      </c>
      <c r="D3" s="207" t="s">
        <v>58</v>
      </c>
      <c r="E3" s="208" t="s">
        <v>6</v>
      </c>
      <c r="F3" s="209" t="s">
        <v>59</v>
      </c>
      <c r="G3" s="210" t="s">
        <v>60</v>
      </c>
    </row>
    <row r="4" spans="1:7" s="1" customFormat="1" ht="27.75" customHeight="1">
      <c r="A4" s="177" t="s">
        <v>36</v>
      </c>
      <c r="B4" s="84">
        <f>SUM(B5:B11)</f>
        <v>524</v>
      </c>
      <c r="C4" s="85">
        <v>100</v>
      </c>
      <c r="D4" s="84">
        <f>SUM(D5:D11)</f>
        <v>554</v>
      </c>
      <c r="E4" s="85">
        <v>100</v>
      </c>
      <c r="F4" s="86">
        <f aca="true" t="shared" si="0" ref="F4:F9">B4-D4</f>
        <v>-30</v>
      </c>
      <c r="G4" s="179">
        <f aca="true" t="shared" si="1" ref="G4:G9">F4/D4*100</f>
        <v>-5.415162454873646</v>
      </c>
    </row>
    <row r="5" spans="1:7" ht="27.75" customHeight="1">
      <c r="A5" s="93" t="s">
        <v>87</v>
      </c>
      <c r="B5" s="60">
        <v>252</v>
      </c>
      <c r="C5" s="71">
        <f>B5/B4*100</f>
        <v>48.091603053435115</v>
      </c>
      <c r="D5" s="60">
        <v>302</v>
      </c>
      <c r="E5" s="71">
        <f>D5/D4*100</f>
        <v>54.51263537906137</v>
      </c>
      <c r="F5" s="205">
        <f t="shared" si="0"/>
        <v>-50</v>
      </c>
      <c r="G5" s="180">
        <f t="shared" si="1"/>
        <v>-16.55629139072848</v>
      </c>
    </row>
    <row r="6" spans="1:7" ht="27.75" customHeight="1">
      <c r="A6" s="93" t="s">
        <v>88</v>
      </c>
      <c r="B6" s="60">
        <v>117</v>
      </c>
      <c r="C6" s="71">
        <f>B6/B4*100</f>
        <v>22.328244274809162</v>
      </c>
      <c r="D6" s="60">
        <v>108</v>
      </c>
      <c r="E6" s="71">
        <f>D6/D4*100</f>
        <v>19.494584837545126</v>
      </c>
      <c r="F6" s="205">
        <f t="shared" si="0"/>
        <v>9</v>
      </c>
      <c r="G6" s="180">
        <f t="shared" si="1"/>
        <v>8.333333333333332</v>
      </c>
    </row>
    <row r="7" spans="1:7" ht="27.75" customHeight="1">
      <c r="A7" s="93" t="s">
        <v>90</v>
      </c>
      <c r="B7" s="81">
        <v>60</v>
      </c>
      <c r="C7" s="71">
        <f>B7/B4*100</f>
        <v>11.450381679389313</v>
      </c>
      <c r="D7" s="81">
        <v>49</v>
      </c>
      <c r="E7" s="71">
        <f>D7/D4*100</f>
        <v>8.844765342960288</v>
      </c>
      <c r="F7" s="205">
        <f t="shared" si="0"/>
        <v>11</v>
      </c>
      <c r="G7" s="180">
        <f t="shared" si="1"/>
        <v>22.448979591836736</v>
      </c>
    </row>
    <row r="8" spans="1:7" ht="27.75" customHeight="1">
      <c r="A8" s="93" t="s">
        <v>91</v>
      </c>
      <c r="B8" s="81">
        <v>70</v>
      </c>
      <c r="C8" s="71">
        <f>B8/B4*100</f>
        <v>13.358778625954198</v>
      </c>
      <c r="D8" s="81">
        <v>73</v>
      </c>
      <c r="E8" s="71">
        <f>D8/D4*100</f>
        <v>13.176895306859207</v>
      </c>
      <c r="F8" s="205">
        <f t="shared" si="0"/>
        <v>-3</v>
      </c>
      <c r="G8" s="180">
        <f t="shared" si="1"/>
        <v>-4.10958904109589</v>
      </c>
    </row>
    <row r="9" spans="1:7" ht="27.75" customHeight="1">
      <c r="A9" s="93" t="s">
        <v>34</v>
      </c>
      <c r="B9" s="81">
        <v>20</v>
      </c>
      <c r="C9" s="71">
        <f>B9/B4*100</f>
        <v>3.816793893129771</v>
      </c>
      <c r="D9" s="81">
        <v>18</v>
      </c>
      <c r="E9" s="71">
        <f>D9/D4*100</f>
        <v>3.2490974729241873</v>
      </c>
      <c r="F9" s="205">
        <f t="shared" si="0"/>
        <v>2</v>
      </c>
      <c r="G9" s="180">
        <f t="shared" si="1"/>
        <v>11.11111111111111</v>
      </c>
    </row>
    <row r="10" spans="1:7" ht="27.75" customHeight="1">
      <c r="A10" s="93" t="s">
        <v>92</v>
      </c>
      <c r="B10" s="81">
        <v>3</v>
      </c>
      <c r="C10" s="71">
        <f>B10/B4*100</f>
        <v>0.5725190839694656</v>
      </c>
      <c r="D10" s="81">
        <v>3</v>
      </c>
      <c r="E10" s="71">
        <f>D10/D4*100</f>
        <v>0.5415162454873645</v>
      </c>
      <c r="F10" s="313" t="s">
        <v>89</v>
      </c>
      <c r="G10" s="193" t="s">
        <v>89</v>
      </c>
    </row>
    <row r="11" spans="1:7" ht="27.75" customHeight="1">
      <c r="A11" s="173" t="s">
        <v>0</v>
      </c>
      <c r="B11" s="82">
        <v>2</v>
      </c>
      <c r="C11" s="73">
        <f>B11/B4*100</f>
        <v>0.38167938931297707</v>
      </c>
      <c r="D11" s="82">
        <v>1</v>
      </c>
      <c r="E11" s="73">
        <f>D11/D4*100</f>
        <v>0.18050541516245489</v>
      </c>
      <c r="F11" s="327">
        <f>B11-D11</f>
        <v>1</v>
      </c>
      <c r="G11" s="181">
        <f>F11/D11%</f>
        <v>100</v>
      </c>
    </row>
  </sheetData>
  <mergeCells count="4">
    <mergeCell ref="B2:C2"/>
    <mergeCell ref="D2:E2"/>
    <mergeCell ref="F2:G2"/>
    <mergeCell ref="A2:A3"/>
  </mergeCells>
  <printOptions/>
  <pageMargins left="0.75" right="0.65" top="1" bottom="1" header="0.512" footer="0.51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:G1"/>
    </sheetView>
  </sheetViews>
  <sheetFormatPr defaultColWidth="9.00390625" defaultRowHeight="13.5"/>
  <cols>
    <col min="1" max="1" width="3.625" style="6" customWidth="1"/>
    <col min="2" max="2" width="13.375" style="6" customWidth="1"/>
    <col min="3" max="7" width="11.875" style="6" customWidth="1"/>
    <col min="8" max="8" width="11.875" style="316" customWidth="1"/>
    <col min="9" max="16384" width="9.00390625" style="6" customWidth="1"/>
  </cols>
  <sheetData>
    <row r="1" spans="1:8" s="1" customFormat="1" ht="27.75" customHeight="1">
      <c r="A1" s="2" t="s">
        <v>131</v>
      </c>
      <c r="B1" s="2"/>
      <c r="C1" s="2"/>
      <c r="D1" s="2"/>
      <c r="E1" s="2"/>
      <c r="F1" s="2"/>
      <c r="G1" s="2"/>
      <c r="H1" s="314"/>
    </row>
    <row r="2" spans="1:8" ht="27.75" customHeight="1">
      <c r="A2" s="431" t="s">
        <v>62</v>
      </c>
      <c r="B2" s="431"/>
      <c r="C2" s="430" t="s">
        <v>228</v>
      </c>
      <c r="D2" s="431"/>
      <c r="E2" s="430" t="s">
        <v>155</v>
      </c>
      <c r="F2" s="431"/>
      <c r="G2" s="434" t="s">
        <v>21</v>
      </c>
      <c r="H2" s="347"/>
    </row>
    <row r="3" spans="1:11" ht="27.75" customHeight="1">
      <c r="A3" s="350"/>
      <c r="B3" s="350"/>
      <c r="C3" s="207" t="s">
        <v>58</v>
      </c>
      <c r="D3" s="208" t="s">
        <v>6</v>
      </c>
      <c r="E3" s="207" t="s">
        <v>58</v>
      </c>
      <c r="F3" s="208" t="s">
        <v>6</v>
      </c>
      <c r="G3" s="216" t="s">
        <v>63</v>
      </c>
      <c r="H3" s="315" t="s">
        <v>60</v>
      </c>
      <c r="K3" s="16"/>
    </row>
    <row r="4" spans="1:11" s="27" customFormat="1" ht="27.75" customHeight="1">
      <c r="A4" s="348" t="s">
        <v>106</v>
      </c>
      <c r="B4" s="349"/>
      <c r="C4" s="95">
        <f>SUM(C5:C28)</f>
        <v>524</v>
      </c>
      <c r="D4" s="85">
        <f>SUM(D5:D28)</f>
        <v>100</v>
      </c>
      <c r="E4" s="95">
        <f>SUM(E5:E28)</f>
        <v>554</v>
      </c>
      <c r="F4" s="85">
        <f>SUM(F5:F28)</f>
        <v>100.00000000000001</v>
      </c>
      <c r="G4" s="86">
        <f>C4-E4</f>
        <v>-30</v>
      </c>
      <c r="H4" s="182">
        <f>G4/E4*100</f>
        <v>-5.415162454873646</v>
      </c>
      <c r="K4" s="96"/>
    </row>
    <row r="5" spans="1:11" ht="27.75" customHeight="1">
      <c r="A5" s="93">
        <v>9</v>
      </c>
      <c r="B5" s="214" t="s">
        <v>2</v>
      </c>
      <c r="C5" s="13">
        <v>23</v>
      </c>
      <c r="D5" s="71">
        <f>C5/$C$4*100</f>
        <v>4.3893129770992365</v>
      </c>
      <c r="E5" s="13">
        <v>21</v>
      </c>
      <c r="F5" s="71">
        <f>E5/$E$4*100</f>
        <v>3.790613718411552</v>
      </c>
      <c r="G5" s="79">
        <f>C5-E5</f>
        <v>2</v>
      </c>
      <c r="H5" s="180">
        <f>G5/E5*100</f>
        <v>9.523809523809524</v>
      </c>
      <c r="K5" s="18"/>
    </row>
    <row r="6" spans="1:11" ht="27.75" customHeight="1">
      <c r="A6" s="93">
        <v>10</v>
      </c>
      <c r="B6" s="215" t="s">
        <v>93</v>
      </c>
      <c r="C6" s="13">
        <v>3</v>
      </c>
      <c r="D6" s="71">
        <f>C6/$C$4*100</f>
        <v>0.5725190839694656</v>
      </c>
      <c r="E6" s="13">
        <v>3</v>
      </c>
      <c r="F6" s="71">
        <f aca="true" t="shared" si="0" ref="F6:F28">E6/$E$4*100</f>
        <v>0.5415162454873645</v>
      </c>
      <c r="G6" s="89" t="s">
        <v>120</v>
      </c>
      <c r="H6" s="193" t="s">
        <v>120</v>
      </c>
      <c r="K6" s="89"/>
    </row>
    <row r="7" spans="1:11" ht="27.75" customHeight="1">
      <c r="A7" s="93">
        <v>11</v>
      </c>
      <c r="B7" s="214" t="s">
        <v>170</v>
      </c>
      <c r="C7" s="149" t="s">
        <v>89</v>
      </c>
      <c r="D7" s="170" t="s">
        <v>89</v>
      </c>
      <c r="E7" s="149" t="s">
        <v>89</v>
      </c>
      <c r="F7" s="21" t="s">
        <v>89</v>
      </c>
      <c r="G7" s="89" t="s">
        <v>120</v>
      </c>
      <c r="H7" s="193" t="s">
        <v>120</v>
      </c>
      <c r="K7" s="16"/>
    </row>
    <row r="8" spans="1:11" ht="27.75" customHeight="1">
      <c r="A8" s="93">
        <v>12</v>
      </c>
      <c r="B8" s="214" t="s">
        <v>171</v>
      </c>
      <c r="C8" s="13">
        <v>15</v>
      </c>
      <c r="D8" s="71">
        <f aca="true" t="shared" si="1" ref="D8:D16">C8/$C$4*100</f>
        <v>2.8625954198473282</v>
      </c>
      <c r="E8" s="13">
        <v>16</v>
      </c>
      <c r="F8" s="71">
        <f t="shared" si="0"/>
        <v>2.888086642599278</v>
      </c>
      <c r="G8" s="306">
        <f>C8-E8</f>
        <v>-1</v>
      </c>
      <c r="H8" s="193">
        <f>G8/E8%</f>
        <v>-6.25</v>
      </c>
      <c r="K8" s="16"/>
    </row>
    <row r="9" spans="1:11" ht="27.75" customHeight="1">
      <c r="A9" s="93">
        <v>13</v>
      </c>
      <c r="B9" s="214" t="s">
        <v>172</v>
      </c>
      <c r="C9" s="13">
        <v>64</v>
      </c>
      <c r="D9" s="71">
        <f t="shared" si="1"/>
        <v>12.213740458015266</v>
      </c>
      <c r="E9" s="13">
        <v>72</v>
      </c>
      <c r="F9" s="71">
        <f t="shared" si="0"/>
        <v>12.996389891696749</v>
      </c>
      <c r="G9" s="305">
        <f>C9-E9</f>
        <v>-8</v>
      </c>
      <c r="H9" s="180">
        <f aca="true" t="shared" si="2" ref="H9:H28">G9/E9*100</f>
        <v>-11.11111111111111</v>
      </c>
      <c r="K9" s="16"/>
    </row>
    <row r="10" spans="1:11" ht="27.75" customHeight="1">
      <c r="A10" s="93">
        <v>14</v>
      </c>
      <c r="B10" s="214" t="s">
        <v>173</v>
      </c>
      <c r="C10" s="13">
        <v>97</v>
      </c>
      <c r="D10" s="71">
        <f t="shared" si="1"/>
        <v>18.51145038167939</v>
      </c>
      <c r="E10" s="13">
        <v>107</v>
      </c>
      <c r="F10" s="71">
        <f t="shared" si="0"/>
        <v>19.314079422382672</v>
      </c>
      <c r="G10" s="305">
        <f>C10-E10</f>
        <v>-10</v>
      </c>
      <c r="H10" s="180">
        <f t="shared" si="2"/>
        <v>-9.345794392523365</v>
      </c>
      <c r="K10" s="16"/>
    </row>
    <row r="11" spans="1:11" ht="27.75" customHeight="1">
      <c r="A11" s="93">
        <v>15</v>
      </c>
      <c r="B11" s="214" t="s">
        <v>96</v>
      </c>
      <c r="C11" s="13">
        <v>5</v>
      </c>
      <c r="D11" s="71">
        <f t="shared" si="1"/>
        <v>0.9541984732824428</v>
      </c>
      <c r="E11" s="13">
        <v>5</v>
      </c>
      <c r="F11" s="71">
        <f t="shared" si="0"/>
        <v>0.9025270758122743</v>
      </c>
      <c r="G11" s="89" t="s">
        <v>120</v>
      </c>
      <c r="H11" s="193" t="s">
        <v>120</v>
      </c>
      <c r="K11" s="16"/>
    </row>
    <row r="12" spans="1:11" ht="27.75" customHeight="1">
      <c r="A12" s="93">
        <v>16</v>
      </c>
      <c r="B12" s="214" t="s">
        <v>174</v>
      </c>
      <c r="C12" s="13">
        <v>11</v>
      </c>
      <c r="D12" s="71">
        <f t="shared" si="1"/>
        <v>2.099236641221374</v>
      </c>
      <c r="E12" s="13">
        <v>11</v>
      </c>
      <c r="F12" s="71">
        <f t="shared" si="0"/>
        <v>1.9855595667870036</v>
      </c>
      <c r="G12" s="89" t="s">
        <v>120</v>
      </c>
      <c r="H12" s="193" t="s">
        <v>120</v>
      </c>
      <c r="K12" s="16"/>
    </row>
    <row r="13" spans="1:11" ht="27.75" customHeight="1">
      <c r="A13" s="93">
        <v>17</v>
      </c>
      <c r="B13" s="214" t="s">
        <v>175</v>
      </c>
      <c r="C13" s="13">
        <v>2</v>
      </c>
      <c r="D13" s="71">
        <f t="shared" si="1"/>
        <v>0.38167938931297707</v>
      </c>
      <c r="E13" s="13">
        <v>4</v>
      </c>
      <c r="F13" s="71">
        <f t="shared" si="0"/>
        <v>0.7220216606498195</v>
      </c>
      <c r="G13" s="306">
        <f>C13-E13</f>
        <v>-2</v>
      </c>
      <c r="H13" s="193">
        <f>G13/E13%</f>
        <v>-50</v>
      </c>
      <c r="K13" s="16"/>
    </row>
    <row r="14" spans="1:11" ht="27.75" customHeight="1">
      <c r="A14" s="93">
        <v>18</v>
      </c>
      <c r="B14" s="214" t="s">
        <v>65</v>
      </c>
      <c r="C14" s="13">
        <v>1</v>
      </c>
      <c r="D14" s="71">
        <f t="shared" si="1"/>
        <v>0.19083969465648853</v>
      </c>
      <c r="E14" s="13">
        <v>1</v>
      </c>
      <c r="F14" s="71">
        <f t="shared" si="0"/>
        <v>0.18050541516245489</v>
      </c>
      <c r="G14" s="89" t="s">
        <v>120</v>
      </c>
      <c r="H14" s="193" t="s">
        <v>120</v>
      </c>
      <c r="K14" s="16"/>
    </row>
    <row r="15" spans="1:11" ht="27.75" customHeight="1">
      <c r="A15" s="93">
        <v>19</v>
      </c>
      <c r="B15" s="214" t="s">
        <v>66</v>
      </c>
      <c r="C15" s="13">
        <v>43</v>
      </c>
      <c r="D15" s="71">
        <f t="shared" si="1"/>
        <v>8.206106870229007</v>
      </c>
      <c r="E15" s="13">
        <v>49</v>
      </c>
      <c r="F15" s="71">
        <f t="shared" si="0"/>
        <v>8.844765342960288</v>
      </c>
      <c r="G15" s="79">
        <f>C15-E15</f>
        <v>-6</v>
      </c>
      <c r="H15" s="180">
        <f t="shared" si="2"/>
        <v>-12.244897959183673</v>
      </c>
      <c r="K15" s="16"/>
    </row>
    <row r="16" spans="1:11" ht="27.75" customHeight="1">
      <c r="A16" s="93">
        <v>20</v>
      </c>
      <c r="B16" s="214" t="s">
        <v>176</v>
      </c>
      <c r="C16" s="13">
        <v>5</v>
      </c>
      <c r="D16" s="71">
        <f t="shared" si="1"/>
        <v>0.9541984732824428</v>
      </c>
      <c r="E16" s="13">
        <v>6</v>
      </c>
      <c r="F16" s="71">
        <f t="shared" si="0"/>
        <v>1.083032490974729</v>
      </c>
      <c r="G16" s="79">
        <f>C16-E16</f>
        <v>-1</v>
      </c>
      <c r="H16" s="180">
        <f t="shared" si="2"/>
        <v>-16.666666666666664</v>
      </c>
      <c r="K16" s="24"/>
    </row>
    <row r="17" spans="1:11" ht="27.75" customHeight="1">
      <c r="A17" s="93">
        <v>21</v>
      </c>
      <c r="B17" s="214" t="s">
        <v>67</v>
      </c>
      <c r="C17" s="90" t="s">
        <v>122</v>
      </c>
      <c r="D17" s="21" t="s">
        <v>89</v>
      </c>
      <c r="E17" s="90" t="s">
        <v>122</v>
      </c>
      <c r="F17" s="21" t="s">
        <v>89</v>
      </c>
      <c r="G17" s="88" t="s">
        <v>120</v>
      </c>
      <c r="H17" s="89" t="s">
        <v>120</v>
      </c>
      <c r="K17" s="16"/>
    </row>
    <row r="18" spans="1:11" ht="27.75" customHeight="1">
      <c r="A18" s="93">
        <v>22</v>
      </c>
      <c r="B18" s="214" t="s">
        <v>68</v>
      </c>
      <c r="C18" s="13">
        <v>15</v>
      </c>
      <c r="D18" s="71">
        <f aca="true" t="shared" si="3" ref="D18:D28">C18/$C$4*100</f>
        <v>2.8625954198473282</v>
      </c>
      <c r="E18" s="13">
        <v>12</v>
      </c>
      <c r="F18" s="71">
        <f t="shared" si="0"/>
        <v>2.166064981949458</v>
      </c>
      <c r="G18" s="79">
        <f>C18-E18</f>
        <v>3</v>
      </c>
      <c r="H18" s="180">
        <f t="shared" si="2"/>
        <v>25</v>
      </c>
      <c r="K18" s="16"/>
    </row>
    <row r="19" spans="1:11" ht="27.75" customHeight="1">
      <c r="A19" s="93">
        <v>23</v>
      </c>
      <c r="B19" s="214" t="s">
        <v>177</v>
      </c>
      <c r="C19" s="13">
        <v>8</v>
      </c>
      <c r="D19" s="71">
        <f t="shared" si="3"/>
        <v>1.5267175572519083</v>
      </c>
      <c r="E19" s="13">
        <v>6</v>
      </c>
      <c r="F19" s="71">
        <f t="shared" si="0"/>
        <v>1.083032490974729</v>
      </c>
      <c r="G19" s="79">
        <f>C19-E19</f>
        <v>2</v>
      </c>
      <c r="H19" s="180">
        <f t="shared" si="2"/>
        <v>33.33333333333333</v>
      </c>
      <c r="K19" s="16"/>
    </row>
    <row r="20" spans="1:11" ht="27.75" customHeight="1">
      <c r="A20" s="93">
        <v>24</v>
      </c>
      <c r="B20" s="214" t="s">
        <v>178</v>
      </c>
      <c r="C20" s="13">
        <v>10</v>
      </c>
      <c r="D20" s="71">
        <f t="shared" si="3"/>
        <v>1.9083969465648856</v>
      </c>
      <c r="E20" s="13">
        <v>9</v>
      </c>
      <c r="F20" s="71">
        <f t="shared" si="0"/>
        <v>1.6245487364620936</v>
      </c>
      <c r="G20" s="79">
        <f>C20-E20</f>
        <v>1</v>
      </c>
      <c r="H20" s="180">
        <f t="shared" si="2"/>
        <v>11.11111111111111</v>
      </c>
      <c r="K20" s="16"/>
    </row>
    <row r="21" spans="1:11" ht="27.75" customHeight="1">
      <c r="A21" s="93">
        <v>25</v>
      </c>
      <c r="B21" s="214" t="s">
        <v>179</v>
      </c>
      <c r="C21" s="13">
        <v>68</v>
      </c>
      <c r="D21" s="71">
        <f t="shared" si="3"/>
        <v>12.977099236641221</v>
      </c>
      <c r="E21" s="13">
        <v>76</v>
      </c>
      <c r="F21" s="71">
        <f t="shared" si="0"/>
        <v>13.718411552346572</v>
      </c>
      <c r="G21" s="79">
        <f>C21-E21</f>
        <v>-8</v>
      </c>
      <c r="H21" s="180">
        <f t="shared" si="2"/>
        <v>-10.526315789473683</v>
      </c>
      <c r="K21" s="16"/>
    </row>
    <row r="22" spans="1:11" ht="27.75" customHeight="1">
      <c r="A22" s="93">
        <v>26</v>
      </c>
      <c r="B22" s="214" t="s">
        <v>29</v>
      </c>
      <c r="C22" s="13">
        <v>63</v>
      </c>
      <c r="D22" s="71">
        <f t="shared" si="3"/>
        <v>12.022900763358779</v>
      </c>
      <c r="E22" s="13">
        <v>58</v>
      </c>
      <c r="F22" s="71">
        <f t="shared" si="0"/>
        <v>10.469314079422382</v>
      </c>
      <c r="G22" s="79">
        <f>C22-E22</f>
        <v>5</v>
      </c>
      <c r="H22" s="180">
        <f t="shared" si="2"/>
        <v>8.620689655172415</v>
      </c>
      <c r="K22" s="16"/>
    </row>
    <row r="23" spans="1:11" ht="27.75" customHeight="1">
      <c r="A23" s="93">
        <v>27</v>
      </c>
      <c r="B23" s="214" t="s">
        <v>30</v>
      </c>
      <c r="C23" s="13">
        <v>13</v>
      </c>
      <c r="D23" s="71">
        <f t="shared" si="3"/>
        <v>2.480916030534351</v>
      </c>
      <c r="E23" s="13">
        <v>13</v>
      </c>
      <c r="F23" s="71">
        <f t="shared" si="0"/>
        <v>2.3465703971119134</v>
      </c>
      <c r="G23" s="88" t="s">
        <v>120</v>
      </c>
      <c r="H23" s="89" t="s">
        <v>120</v>
      </c>
      <c r="K23" s="16"/>
    </row>
    <row r="24" spans="1:11" ht="27.75" customHeight="1">
      <c r="A24" s="93">
        <v>28</v>
      </c>
      <c r="B24" s="214" t="s">
        <v>18</v>
      </c>
      <c r="C24" s="13">
        <v>3</v>
      </c>
      <c r="D24" s="71">
        <f t="shared" si="3"/>
        <v>0.5725190839694656</v>
      </c>
      <c r="E24" s="13">
        <v>6</v>
      </c>
      <c r="F24" s="71">
        <f t="shared" si="0"/>
        <v>1.083032490974729</v>
      </c>
      <c r="G24" s="88" t="s">
        <v>120</v>
      </c>
      <c r="H24" s="89" t="s">
        <v>120</v>
      </c>
      <c r="K24" s="16"/>
    </row>
    <row r="25" spans="1:11" ht="27.75" customHeight="1">
      <c r="A25" s="93">
        <v>29</v>
      </c>
      <c r="B25" s="214" t="s">
        <v>19</v>
      </c>
      <c r="C25" s="13">
        <v>22</v>
      </c>
      <c r="D25" s="71">
        <f t="shared" si="3"/>
        <v>4.198473282442748</v>
      </c>
      <c r="E25" s="13">
        <v>17</v>
      </c>
      <c r="F25" s="71">
        <f t="shared" si="0"/>
        <v>3.068592057761733</v>
      </c>
      <c r="G25" s="79">
        <f>C25-E25</f>
        <v>5</v>
      </c>
      <c r="H25" s="180">
        <f t="shared" si="2"/>
        <v>29.411764705882355</v>
      </c>
      <c r="K25" s="16"/>
    </row>
    <row r="26" spans="1:11" ht="27.75" customHeight="1">
      <c r="A26" s="93">
        <v>30</v>
      </c>
      <c r="B26" s="214" t="s">
        <v>31</v>
      </c>
      <c r="C26" s="13">
        <v>36</v>
      </c>
      <c r="D26" s="71">
        <f t="shared" si="3"/>
        <v>6.870229007633588</v>
      </c>
      <c r="E26" s="13">
        <v>39</v>
      </c>
      <c r="F26" s="71">
        <f t="shared" si="0"/>
        <v>7.039711191335741</v>
      </c>
      <c r="G26" s="79">
        <f>C26-E26</f>
        <v>-3</v>
      </c>
      <c r="H26" s="180">
        <f t="shared" si="2"/>
        <v>-7.6923076923076925</v>
      </c>
      <c r="K26" s="16"/>
    </row>
    <row r="27" spans="1:11" ht="27.75" customHeight="1">
      <c r="A27" s="93">
        <v>31</v>
      </c>
      <c r="B27" s="214" t="s">
        <v>32</v>
      </c>
      <c r="C27" s="13">
        <v>10</v>
      </c>
      <c r="D27" s="71">
        <f t="shared" si="3"/>
        <v>1.9083969465648856</v>
      </c>
      <c r="E27" s="13">
        <v>12</v>
      </c>
      <c r="F27" s="71">
        <f t="shared" si="0"/>
        <v>2.166064981949458</v>
      </c>
      <c r="G27" s="79">
        <f>C27-E27</f>
        <v>-2</v>
      </c>
      <c r="H27" s="180">
        <f t="shared" si="2"/>
        <v>-16.666666666666664</v>
      </c>
      <c r="K27" s="16"/>
    </row>
    <row r="28" spans="1:8" ht="27.75" customHeight="1">
      <c r="A28" s="174">
        <v>32</v>
      </c>
      <c r="B28" s="204" t="s">
        <v>33</v>
      </c>
      <c r="C28" s="91">
        <v>7</v>
      </c>
      <c r="D28" s="73">
        <f t="shared" si="3"/>
        <v>1.3358778625954197</v>
      </c>
      <c r="E28" s="91">
        <v>11</v>
      </c>
      <c r="F28" s="73">
        <f t="shared" si="0"/>
        <v>1.9855595667870036</v>
      </c>
      <c r="G28" s="83">
        <f>C28-E28</f>
        <v>-4</v>
      </c>
      <c r="H28" s="185">
        <f t="shared" si="2"/>
        <v>-36.36363636363637</v>
      </c>
    </row>
    <row r="29" spans="1:4" ht="14.25">
      <c r="A29" s="93"/>
      <c r="B29" s="36"/>
      <c r="C29" s="11"/>
      <c r="D29" s="11"/>
    </row>
    <row r="30" spans="1:4" ht="14.25">
      <c r="A30" s="93"/>
      <c r="B30" s="36"/>
      <c r="C30" s="11"/>
      <c r="D30" s="11"/>
    </row>
    <row r="31" spans="1:4" ht="14.25">
      <c r="A31" s="93"/>
      <c r="B31" s="36"/>
      <c r="C31" s="11"/>
      <c r="D31" s="11"/>
    </row>
    <row r="32" spans="1:4" ht="14.25">
      <c r="A32" s="93"/>
      <c r="B32" s="15"/>
      <c r="C32" s="11"/>
      <c r="D32" s="11"/>
    </row>
    <row r="33" spans="1:4" ht="14.25">
      <c r="A33" s="93"/>
      <c r="B33" s="36"/>
      <c r="C33" s="11"/>
      <c r="D33" s="11"/>
    </row>
    <row r="34" spans="1:4" ht="14.25">
      <c r="A34" s="93"/>
      <c r="B34" s="15"/>
      <c r="C34" s="11"/>
      <c r="D34" s="11"/>
    </row>
    <row r="35" spans="1:4" ht="14.25">
      <c r="A35" s="93"/>
      <c r="B35" s="15"/>
      <c r="C35" s="11"/>
      <c r="D35" s="11"/>
    </row>
    <row r="36" spans="3:4" ht="14.25">
      <c r="C36" s="18"/>
      <c r="D36" s="11"/>
    </row>
    <row r="37" spans="1:4" ht="14.25">
      <c r="A37" s="93"/>
      <c r="B37" s="36"/>
      <c r="C37" s="11"/>
      <c r="D37" s="11"/>
    </row>
    <row r="38" spans="1:4" ht="14.25">
      <c r="A38" s="18"/>
      <c r="B38" s="18"/>
      <c r="C38" s="18"/>
      <c r="D38" s="11"/>
    </row>
    <row r="39" spans="1:4" ht="14.25">
      <c r="A39" s="93"/>
      <c r="B39" s="36"/>
      <c r="C39" s="11"/>
      <c r="D39" s="11"/>
    </row>
    <row r="40" spans="3:4" ht="14.25">
      <c r="C40" s="18"/>
      <c r="D40" s="11"/>
    </row>
    <row r="41" spans="1:4" ht="14.25">
      <c r="A41" s="93"/>
      <c r="B41" s="15"/>
      <c r="C41" s="11"/>
      <c r="D41" s="11"/>
    </row>
    <row r="42" spans="1:3" ht="14.25">
      <c r="A42" s="93"/>
      <c r="B42" s="15"/>
      <c r="C42" s="11"/>
    </row>
    <row r="43" ht="13.5">
      <c r="C43" s="18"/>
    </row>
    <row r="44" spans="1:3" ht="14.25">
      <c r="A44" s="93"/>
      <c r="B44" s="15"/>
      <c r="C44" s="11"/>
    </row>
    <row r="45" spans="1:3" ht="14.25">
      <c r="A45" s="93"/>
      <c r="B45" s="36"/>
      <c r="C45" s="11"/>
    </row>
    <row r="46" spans="1:3" ht="14.25">
      <c r="A46" s="93"/>
      <c r="B46" s="15"/>
      <c r="C46" s="11"/>
    </row>
    <row r="47" spans="1:3" ht="14.25">
      <c r="A47" s="93"/>
      <c r="B47" s="94"/>
      <c r="C47" s="11"/>
    </row>
    <row r="48" spans="1:3" ht="14.25">
      <c r="A48" s="93"/>
      <c r="B48" s="15"/>
      <c r="C48" s="11"/>
    </row>
    <row r="49" spans="1:3" ht="14.25">
      <c r="A49" s="93"/>
      <c r="B49" s="15"/>
      <c r="C49" s="11"/>
    </row>
    <row r="50" spans="1:3" ht="14.25">
      <c r="A50" s="93"/>
      <c r="B50" s="15"/>
      <c r="C50" s="11"/>
    </row>
    <row r="51" spans="1:3" ht="14.25">
      <c r="A51" s="34"/>
      <c r="C51" s="11"/>
    </row>
    <row r="52" spans="1:3" ht="14.25">
      <c r="A52" s="93"/>
      <c r="B52" s="15"/>
      <c r="C52" s="11"/>
    </row>
  </sheetData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6" customWidth="1"/>
    <col min="2" max="7" width="10.625" style="6" customWidth="1"/>
    <col min="8" max="16384" width="9.00390625" style="6" customWidth="1"/>
  </cols>
  <sheetData>
    <row r="1" spans="1:6" s="102" customFormat="1" ht="27" customHeight="1">
      <c r="A1" s="426" t="s">
        <v>149</v>
      </c>
      <c r="B1" s="426"/>
      <c r="C1" s="426"/>
      <c r="D1" s="426"/>
      <c r="E1" s="426"/>
      <c r="F1" s="426"/>
    </row>
    <row r="2" spans="1:2" ht="27" customHeight="1">
      <c r="A2" s="9"/>
      <c r="B2" s="97"/>
    </row>
    <row r="3" spans="1:2" s="1" customFormat="1" ht="27" customHeight="1">
      <c r="A3" s="114" t="s">
        <v>132</v>
      </c>
      <c r="B3" s="114"/>
    </row>
    <row r="4" spans="1:8" ht="16.5" customHeight="1">
      <c r="A4" s="174"/>
      <c r="B4" s="176"/>
      <c r="D4" s="351" t="s">
        <v>111</v>
      </c>
      <c r="E4" s="351"/>
      <c r="F4" s="351"/>
      <c r="G4" s="351"/>
      <c r="H4" s="351"/>
    </row>
    <row r="5" spans="1:8" ht="27" customHeight="1">
      <c r="A5" s="224" t="s">
        <v>199</v>
      </c>
      <c r="B5" s="211" t="s">
        <v>215</v>
      </c>
      <c r="C5" s="212" t="s">
        <v>117</v>
      </c>
      <c r="D5" s="212" t="s">
        <v>118</v>
      </c>
      <c r="E5" s="212" t="s">
        <v>119</v>
      </c>
      <c r="F5" s="212" t="s">
        <v>200</v>
      </c>
      <c r="G5" s="212" t="s">
        <v>201</v>
      </c>
      <c r="H5" s="212" t="s">
        <v>229</v>
      </c>
    </row>
    <row r="6" spans="1:8" ht="27" customHeight="1">
      <c r="A6" s="187" t="s">
        <v>42</v>
      </c>
      <c r="B6" s="100">
        <v>14100</v>
      </c>
      <c r="C6" s="101">
        <v>14258</v>
      </c>
      <c r="D6" s="101">
        <v>13041</v>
      </c>
      <c r="E6" s="101">
        <v>13142</v>
      </c>
      <c r="F6" s="171">
        <v>13359</v>
      </c>
      <c r="G6" s="326">
        <v>13786</v>
      </c>
      <c r="H6" s="317">
        <v>13974</v>
      </c>
    </row>
    <row r="7" spans="1:8" ht="27" customHeight="1">
      <c r="A7" s="187" t="s">
        <v>69</v>
      </c>
      <c r="B7" s="74">
        <v>99.9</v>
      </c>
      <c r="C7" s="75">
        <f aca="true" t="shared" si="0" ref="C7:H7">C6/B6*100</f>
        <v>101.12056737588652</v>
      </c>
      <c r="D7" s="75">
        <f t="shared" si="0"/>
        <v>91.4644410155702</v>
      </c>
      <c r="E7" s="75">
        <f t="shared" si="0"/>
        <v>100.7744804846254</v>
      </c>
      <c r="F7" s="75">
        <f t="shared" si="0"/>
        <v>101.6511946431289</v>
      </c>
      <c r="G7" s="74">
        <f t="shared" si="0"/>
        <v>103.19634703196347</v>
      </c>
      <c r="H7" s="16">
        <f t="shared" si="0"/>
        <v>101.36370230668794</v>
      </c>
    </row>
    <row r="8" spans="1:8" ht="27" customHeight="1">
      <c r="A8" s="187" t="s">
        <v>55</v>
      </c>
      <c r="B8" s="74">
        <v>100</v>
      </c>
      <c r="C8" s="75">
        <f>C6/B6*100</f>
        <v>101.12056737588652</v>
      </c>
      <c r="D8" s="75">
        <f>D6/B6*100</f>
        <v>92.48936170212765</v>
      </c>
      <c r="E8" s="75">
        <f>E6/B6*100</f>
        <v>93.20567375886525</v>
      </c>
      <c r="F8" s="74">
        <f>F6/B6*100</f>
        <v>94.74468085106383</v>
      </c>
      <c r="G8" s="74">
        <f>G6/B6*100</f>
        <v>97.77304964539007</v>
      </c>
      <c r="H8" s="16">
        <f>H6/B6*100</f>
        <v>99.1063829787234</v>
      </c>
    </row>
    <row r="9" spans="1:10" ht="27" customHeight="1">
      <c r="A9" s="183" t="s">
        <v>70</v>
      </c>
      <c r="B9" s="72">
        <f>B6/B12</f>
        <v>21.107784431137723</v>
      </c>
      <c r="C9" s="72">
        <f aca="true" t="shared" si="1" ref="C9:H9">C6/C12</f>
        <v>22.8128</v>
      </c>
      <c r="D9" s="72">
        <f t="shared" si="1"/>
        <v>23.122340425531913</v>
      </c>
      <c r="E9" s="72">
        <f t="shared" si="1"/>
        <v>22.464957264957263</v>
      </c>
      <c r="F9" s="72">
        <f t="shared" si="1"/>
        <v>24.738888888888887</v>
      </c>
      <c r="G9" s="72">
        <f t="shared" si="1"/>
        <v>24.884476534296027</v>
      </c>
      <c r="H9" s="337">
        <f t="shared" si="1"/>
        <v>26.66793893129771</v>
      </c>
      <c r="I9" s="16"/>
      <c r="J9" s="18"/>
    </row>
    <row r="11" ht="14.25">
      <c r="B11" s="273"/>
    </row>
    <row r="12" spans="1:8" s="345" customFormat="1" ht="14.25">
      <c r="A12" s="345" t="s">
        <v>41</v>
      </c>
      <c r="B12" s="346">
        <v>668</v>
      </c>
      <c r="C12" s="346">
        <v>625</v>
      </c>
      <c r="D12" s="346">
        <v>564</v>
      </c>
      <c r="E12" s="346">
        <v>585</v>
      </c>
      <c r="F12" s="346">
        <v>540</v>
      </c>
      <c r="G12" s="346">
        <v>554</v>
      </c>
      <c r="H12" s="356">
        <v>524</v>
      </c>
    </row>
  </sheetData>
  <mergeCells count="2">
    <mergeCell ref="A1:F1"/>
    <mergeCell ref="D4:H4"/>
  </mergeCells>
  <printOptions/>
  <pageMargins left="0.8" right="0.37" top="1" bottom="1" header="0.512" footer="0.51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"/>
    </sheetView>
  </sheetViews>
  <sheetFormatPr defaultColWidth="9.00390625" defaultRowHeight="13.5"/>
  <cols>
    <col min="1" max="1" width="14.625" style="6" customWidth="1"/>
    <col min="2" max="2" width="12.625" style="6" customWidth="1"/>
    <col min="3" max="3" width="11.625" style="6" customWidth="1"/>
    <col min="4" max="4" width="12.625" style="6" customWidth="1"/>
    <col min="5" max="5" width="11.625" style="6" customWidth="1"/>
    <col min="6" max="6" width="11.625" style="278" customWidth="1"/>
    <col min="7" max="7" width="11.625" style="6" customWidth="1"/>
    <col min="8" max="16384" width="9.00390625" style="6" customWidth="1"/>
  </cols>
  <sheetData>
    <row r="1" spans="1:7" s="1" customFormat="1" ht="27.75" customHeight="1">
      <c r="A1" s="2" t="s">
        <v>133</v>
      </c>
      <c r="F1" s="274"/>
      <c r="G1" s="77"/>
    </row>
    <row r="2" spans="1:7" ht="27.75" customHeight="1">
      <c r="A2" s="432" t="s">
        <v>56</v>
      </c>
      <c r="B2" s="430" t="s">
        <v>227</v>
      </c>
      <c r="C2" s="431"/>
      <c r="D2" s="430" t="s">
        <v>157</v>
      </c>
      <c r="E2" s="431"/>
      <c r="F2" s="430" t="s">
        <v>21</v>
      </c>
      <c r="G2" s="431"/>
    </row>
    <row r="3" spans="1:7" ht="27.75" customHeight="1">
      <c r="A3" s="433"/>
      <c r="B3" s="207" t="s">
        <v>71</v>
      </c>
      <c r="C3" s="208" t="s">
        <v>9</v>
      </c>
      <c r="D3" s="207" t="s">
        <v>71</v>
      </c>
      <c r="E3" s="208" t="s">
        <v>9</v>
      </c>
      <c r="F3" s="275" t="s">
        <v>27</v>
      </c>
      <c r="G3" s="210" t="s">
        <v>60</v>
      </c>
    </row>
    <row r="4" spans="1:7" s="27" customFormat="1" ht="27.75" customHeight="1">
      <c r="A4" s="177" t="s">
        <v>36</v>
      </c>
      <c r="B4" s="107">
        <f>SUM(B5:B11)</f>
        <v>13974</v>
      </c>
      <c r="C4" s="108">
        <v>100</v>
      </c>
      <c r="D4" s="107">
        <f>SUM(D5:D11)</f>
        <v>13786</v>
      </c>
      <c r="E4" s="108">
        <v>100</v>
      </c>
      <c r="F4" s="276">
        <f aca="true" t="shared" si="0" ref="F4:F11">B4-D4</f>
        <v>188</v>
      </c>
      <c r="G4" s="184">
        <f>F4/D4*100</f>
        <v>1.3637023066879443</v>
      </c>
    </row>
    <row r="5" spans="1:7" ht="27.75" customHeight="1">
      <c r="A5" s="93" t="s">
        <v>180</v>
      </c>
      <c r="B5" s="103">
        <v>1525</v>
      </c>
      <c r="C5" s="71">
        <f aca="true" t="shared" si="1" ref="C5:C11">B5/$B$4*100</f>
        <v>10.913124373837126</v>
      </c>
      <c r="D5" s="103">
        <v>1797</v>
      </c>
      <c r="E5" s="71">
        <f>D5/$D$4*100</f>
        <v>13.034963005948065</v>
      </c>
      <c r="F5" s="79">
        <f t="shared" si="0"/>
        <v>-272</v>
      </c>
      <c r="G5" s="180">
        <f>F5/D5*100</f>
        <v>-15.136338341680577</v>
      </c>
    </row>
    <row r="6" spans="1:7" ht="27.75" customHeight="1">
      <c r="A6" s="93" t="s">
        <v>88</v>
      </c>
      <c r="B6" s="103">
        <v>1603</v>
      </c>
      <c r="C6" s="71">
        <f t="shared" si="1"/>
        <v>11.471303850007155</v>
      </c>
      <c r="D6" s="103">
        <v>1508</v>
      </c>
      <c r="E6" s="71">
        <f aca="true" t="shared" si="2" ref="E6:E11">D6/$D$4*100</f>
        <v>10.938633396199043</v>
      </c>
      <c r="F6" s="79">
        <f t="shared" si="0"/>
        <v>95</v>
      </c>
      <c r="G6" s="180">
        <f aca="true" t="shared" si="3" ref="G6:G11">F6/D6*100</f>
        <v>6.299734748010611</v>
      </c>
    </row>
    <row r="7" spans="1:7" ht="27.75" customHeight="1">
      <c r="A7" s="93" t="s">
        <v>90</v>
      </c>
      <c r="B7" s="103">
        <v>1497</v>
      </c>
      <c r="C7" s="71">
        <f t="shared" si="1"/>
        <v>10.712752254186347</v>
      </c>
      <c r="D7" s="103">
        <v>1197</v>
      </c>
      <c r="E7" s="71">
        <f t="shared" si="2"/>
        <v>8.682721601624836</v>
      </c>
      <c r="F7" s="79">
        <f t="shared" si="0"/>
        <v>300</v>
      </c>
      <c r="G7" s="180">
        <f t="shared" si="3"/>
        <v>25.062656641604008</v>
      </c>
    </row>
    <row r="8" spans="1:7" ht="27.75" customHeight="1">
      <c r="A8" s="93" t="s">
        <v>91</v>
      </c>
      <c r="B8" s="103">
        <v>3750</v>
      </c>
      <c r="C8" s="71">
        <f t="shared" si="1"/>
        <v>26.835551738943753</v>
      </c>
      <c r="D8" s="103">
        <v>3964</v>
      </c>
      <c r="E8" s="71">
        <f t="shared" si="2"/>
        <v>28.753808211228783</v>
      </c>
      <c r="F8" s="79">
        <f t="shared" si="0"/>
        <v>-214</v>
      </c>
      <c r="G8" s="180">
        <f t="shared" si="3"/>
        <v>-5.398587285570131</v>
      </c>
    </row>
    <row r="9" spans="1:7" ht="27.75" customHeight="1">
      <c r="A9" s="93" t="s">
        <v>34</v>
      </c>
      <c r="B9" s="103">
        <v>3345</v>
      </c>
      <c r="C9" s="71">
        <f t="shared" si="1"/>
        <v>23.937312151137828</v>
      </c>
      <c r="D9" s="103">
        <v>3197</v>
      </c>
      <c r="E9" s="71">
        <f t="shared" si="2"/>
        <v>23.190192949368928</v>
      </c>
      <c r="F9" s="79">
        <f t="shared" si="0"/>
        <v>148</v>
      </c>
      <c r="G9" s="180">
        <f t="shared" si="3"/>
        <v>4.629340006255865</v>
      </c>
    </row>
    <row r="10" spans="1:7" ht="27.75" customHeight="1">
      <c r="A10" s="93" t="s">
        <v>92</v>
      </c>
      <c r="B10" s="25">
        <v>1161</v>
      </c>
      <c r="C10" s="71">
        <f t="shared" si="1"/>
        <v>8.308286818376986</v>
      </c>
      <c r="D10" s="25">
        <v>1234</v>
      </c>
      <c r="E10" s="71">
        <f t="shared" si="2"/>
        <v>8.951109821558102</v>
      </c>
      <c r="F10" s="277">
        <f t="shared" si="0"/>
        <v>-73</v>
      </c>
      <c r="G10" s="180">
        <f t="shared" si="3"/>
        <v>-5.915721231766613</v>
      </c>
    </row>
    <row r="11" spans="1:7" ht="27.75" customHeight="1">
      <c r="A11" s="173" t="s">
        <v>181</v>
      </c>
      <c r="B11" s="328">
        <v>1093</v>
      </c>
      <c r="C11" s="73">
        <f t="shared" si="1"/>
        <v>7.821668813510805</v>
      </c>
      <c r="D11" s="172">
        <v>889</v>
      </c>
      <c r="E11" s="73">
        <f t="shared" si="2"/>
        <v>6.448571014072248</v>
      </c>
      <c r="F11" s="83">
        <f t="shared" si="0"/>
        <v>204</v>
      </c>
      <c r="G11" s="185">
        <f t="shared" si="3"/>
        <v>22.947131608548933</v>
      </c>
    </row>
    <row r="12" spans="1:7" ht="14.25">
      <c r="A12" s="34"/>
      <c r="B12" s="298"/>
      <c r="C12" s="298"/>
      <c r="D12" s="298"/>
      <c r="E12" s="298"/>
      <c r="F12" s="298"/>
      <c r="G12" s="298"/>
    </row>
    <row r="13" spans="1:5" ht="14.25">
      <c r="A13" s="34"/>
      <c r="B13" s="106"/>
      <c r="C13" s="16"/>
      <c r="D13" s="106"/>
      <c r="E13" s="16"/>
    </row>
    <row r="15" ht="14.25">
      <c r="G15" s="35"/>
    </row>
  </sheetData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22" sqref="E22"/>
    </sheetView>
  </sheetViews>
  <sheetFormatPr defaultColWidth="9.00390625" defaultRowHeight="13.5"/>
  <cols>
    <col min="1" max="1" width="3.625" style="6" customWidth="1"/>
    <col min="2" max="2" width="12.00390625" style="6" customWidth="1"/>
    <col min="3" max="3" width="13.00390625" style="7" customWidth="1"/>
    <col min="4" max="4" width="10.75390625" style="6" customWidth="1"/>
    <col min="5" max="5" width="13.00390625" style="7" customWidth="1"/>
    <col min="6" max="6" width="10.75390625" style="6" customWidth="1"/>
    <col min="7" max="7" width="13.00390625" style="6" customWidth="1"/>
    <col min="8" max="8" width="10.75390625" style="6" customWidth="1"/>
    <col min="9" max="16384" width="9.00390625" style="6" customWidth="1"/>
  </cols>
  <sheetData>
    <row r="1" spans="1:8" s="2" customFormat="1" ht="27.75" customHeight="1">
      <c r="A1" s="2" t="s">
        <v>134</v>
      </c>
      <c r="C1" s="113"/>
      <c r="E1" s="113"/>
      <c r="H1" s="77"/>
    </row>
    <row r="2" spans="1:8" ht="27.75" customHeight="1">
      <c r="A2" s="431" t="s">
        <v>62</v>
      </c>
      <c r="B2" s="431"/>
      <c r="C2" s="352" t="s">
        <v>223</v>
      </c>
      <c r="D2" s="353"/>
      <c r="E2" s="352" t="s">
        <v>230</v>
      </c>
      <c r="F2" s="353"/>
      <c r="G2" s="434" t="s">
        <v>21</v>
      </c>
      <c r="H2" s="347"/>
    </row>
    <row r="3" spans="1:8" ht="27.75" customHeight="1">
      <c r="A3" s="350"/>
      <c r="B3" s="350"/>
      <c r="C3" s="217" t="s">
        <v>71</v>
      </c>
      <c r="D3" s="208" t="s">
        <v>9</v>
      </c>
      <c r="E3" s="217" t="s">
        <v>71</v>
      </c>
      <c r="F3" s="208" t="s">
        <v>9</v>
      </c>
      <c r="G3" s="218" t="s">
        <v>27</v>
      </c>
      <c r="H3" s="219" t="s">
        <v>60</v>
      </c>
    </row>
    <row r="4" spans="1:8" s="27" customFormat="1" ht="27.75" customHeight="1">
      <c r="A4" s="348" t="s">
        <v>36</v>
      </c>
      <c r="B4" s="348"/>
      <c r="C4" s="164">
        <f>SUM(C5:C28)</f>
        <v>13974</v>
      </c>
      <c r="D4" s="338">
        <f>SUM(D5:D28)</f>
        <v>100</v>
      </c>
      <c r="E4" s="164">
        <f>SUM(E5:E28)</f>
        <v>13786</v>
      </c>
      <c r="F4" s="166">
        <v>100</v>
      </c>
      <c r="G4" s="86">
        <f>SUM(G5:G28)</f>
        <v>188</v>
      </c>
      <c r="H4" s="282">
        <f>G4/E4*100</f>
        <v>1.3637023066879443</v>
      </c>
    </row>
    <row r="5" spans="1:8" ht="27.75" customHeight="1">
      <c r="A5" s="34">
        <v>9</v>
      </c>
      <c r="B5" s="214" t="s">
        <v>2</v>
      </c>
      <c r="C5" s="25">
        <v>778</v>
      </c>
      <c r="D5" s="71">
        <f>C5/$C$4*100</f>
        <v>5.567482467439531</v>
      </c>
      <c r="E5" s="25">
        <v>680</v>
      </c>
      <c r="F5" s="75">
        <f>E5/$E$4*100</f>
        <v>4.93254025823299</v>
      </c>
      <c r="G5" s="79">
        <f>C5-E5</f>
        <v>98</v>
      </c>
      <c r="H5" s="283">
        <f>G5/E5*100</f>
        <v>14.411764705882351</v>
      </c>
    </row>
    <row r="6" spans="1:10" ht="27.75" customHeight="1">
      <c r="A6" s="34">
        <v>10</v>
      </c>
      <c r="B6" s="215" t="s">
        <v>114</v>
      </c>
      <c r="C6" s="25">
        <v>29</v>
      </c>
      <c r="D6" s="71">
        <f aca="true" t="shared" si="0" ref="D6:D28">C6/$C$4*100</f>
        <v>0.207528266781165</v>
      </c>
      <c r="E6" s="25">
        <v>28</v>
      </c>
      <c r="F6" s="75">
        <f>E6/$E$4*100</f>
        <v>0.20310459886841722</v>
      </c>
      <c r="G6" s="79">
        <f aca="true" t="shared" si="1" ref="G6:G28">C6-E6</f>
        <v>1</v>
      </c>
      <c r="H6" s="283">
        <f aca="true" t="shared" si="2" ref="H6:H28">G6/E6*100</f>
        <v>3.571428571428571</v>
      </c>
      <c r="I6" s="18"/>
      <c r="J6" s="18"/>
    </row>
    <row r="7" spans="1:10" ht="27.75" customHeight="1">
      <c r="A7" s="34">
        <v>11</v>
      </c>
      <c r="B7" s="214" t="s">
        <v>170</v>
      </c>
      <c r="C7" s="80" t="s">
        <v>89</v>
      </c>
      <c r="D7" s="21" t="s">
        <v>89</v>
      </c>
      <c r="E7" s="80" t="s">
        <v>89</v>
      </c>
      <c r="F7" s="284" t="s">
        <v>89</v>
      </c>
      <c r="G7" s="80" t="s">
        <v>89</v>
      </c>
      <c r="H7" s="306" t="s">
        <v>89</v>
      </c>
      <c r="I7" s="18"/>
      <c r="J7" s="18"/>
    </row>
    <row r="8" spans="1:10" ht="27.75" customHeight="1">
      <c r="A8" s="34">
        <v>12</v>
      </c>
      <c r="B8" s="214" t="s">
        <v>171</v>
      </c>
      <c r="C8" s="25">
        <v>212</v>
      </c>
      <c r="D8" s="71">
        <f t="shared" si="0"/>
        <v>1.5171031916416202</v>
      </c>
      <c r="E8" s="25">
        <v>207</v>
      </c>
      <c r="F8" s="75">
        <f aca="true" t="shared" si="3" ref="F8:F28">E8/$E$4*100</f>
        <v>1.5015232844915132</v>
      </c>
      <c r="G8" s="79">
        <f t="shared" si="1"/>
        <v>5</v>
      </c>
      <c r="H8" s="283">
        <f>G8/E8*100</f>
        <v>2.4154589371980677</v>
      </c>
      <c r="I8" s="18"/>
      <c r="J8" s="18"/>
    </row>
    <row r="9" spans="1:10" ht="27.75" customHeight="1">
      <c r="A9" s="34">
        <v>13</v>
      </c>
      <c r="B9" s="214" t="s">
        <v>172</v>
      </c>
      <c r="C9" s="25">
        <v>1072</v>
      </c>
      <c r="D9" s="71">
        <f t="shared" si="0"/>
        <v>7.67138972377272</v>
      </c>
      <c r="E9" s="25">
        <v>1131</v>
      </c>
      <c r="F9" s="75">
        <f t="shared" si="3"/>
        <v>8.203975047149283</v>
      </c>
      <c r="G9" s="79">
        <f t="shared" si="1"/>
        <v>-59</v>
      </c>
      <c r="H9" s="283">
        <f t="shared" si="2"/>
        <v>-5.216622458001768</v>
      </c>
      <c r="I9" s="18"/>
      <c r="J9" s="18"/>
    </row>
    <row r="10" spans="1:10" ht="27.75" customHeight="1">
      <c r="A10" s="34">
        <v>14</v>
      </c>
      <c r="B10" s="214" t="s">
        <v>173</v>
      </c>
      <c r="C10" s="25">
        <v>1165</v>
      </c>
      <c r="D10" s="71">
        <f t="shared" si="0"/>
        <v>8.336911406898526</v>
      </c>
      <c r="E10" s="25">
        <v>1175</v>
      </c>
      <c r="F10" s="75">
        <f t="shared" si="3"/>
        <v>8.523139416799651</v>
      </c>
      <c r="G10" s="79">
        <f t="shared" si="1"/>
        <v>-10</v>
      </c>
      <c r="H10" s="283">
        <f t="shared" si="2"/>
        <v>-0.851063829787234</v>
      </c>
      <c r="I10" s="18"/>
      <c r="J10" s="18"/>
    </row>
    <row r="11" spans="1:10" ht="27.75" customHeight="1">
      <c r="A11" s="34">
        <v>15</v>
      </c>
      <c r="B11" s="214" t="s">
        <v>96</v>
      </c>
      <c r="C11" s="25">
        <v>110</v>
      </c>
      <c r="D11" s="71">
        <f t="shared" si="0"/>
        <v>0.78717618434235</v>
      </c>
      <c r="E11" s="25">
        <v>110</v>
      </c>
      <c r="F11" s="75">
        <f t="shared" si="3"/>
        <v>0.7979109241259249</v>
      </c>
      <c r="G11" s="80" t="s">
        <v>89</v>
      </c>
      <c r="H11" s="306" t="s">
        <v>89</v>
      </c>
      <c r="I11" s="18"/>
      <c r="J11" s="18"/>
    </row>
    <row r="12" spans="1:10" ht="27.75" customHeight="1">
      <c r="A12" s="34">
        <v>16</v>
      </c>
      <c r="B12" s="214" t="s">
        <v>174</v>
      </c>
      <c r="C12" s="25">
        <v>179</v>
      </c>
      <c r="D12" s="71">
        <f t="shared" si="0"/>
        <v>1.2809503363389152</v>
      </c>
      <c r="E12" s="25">
        <v>151</v>
      </c>
      <c r="F12" s="75">
        <f t="shared" si="3"/>
        <v>1.0953140867546787</v>
      </c>
      <c r="G12" s="79">
        <f t="shared" si="1"/>
        <v>28</v>
      </c>
      <c r="H12" s="283">
        <f t="shared" si="2"/>
        <v>18.543046357615893</v>
      </c>
      <c r="I12" s="18"/>
      <c r="J12" s="18"/>
    </row>
    <row r="13" spans="1:10" ht="27.75" customHeight="1">
      <c r="A13" s="34">
        <v>17</v>
      </c>
      <c r="B13" s="214" t="s">
        <v>175</v>
      </c>
      <c r="C13" s="25">
        <v>216</v>
      </c>
      <c r="D13" s="71">
        <f t="shared" si="0"/>
        <v>1.5457277801631601</v>
      </c>
      <c r="E13" s="25">
        <v>262</v>
      </c>
      <c r="F13" s="75">
        <f t="shared" si="3"/>
        <v>1.9004787465544755</v>
      </c>
      <c r="G13" s="79">
        <f t="shared" si="1"/>
        <v>-46</v>
      </c>
      <c r="H13" s="283">
        <f t="shared" si="2"/>
        <v>-17.557251908396946</v>
      </c>
      <c r="I13" s="18"/>
      <c r="J13" s="18"/>
    </row>
    <row r="14" spans="1:10" ht="27.75" customHeight="1">
      <c r="A14" s="34">
        <v>18</v>
      </c>
      <c r="B14" s="214" t="s">
        <v>97</v>
      </c>
      <c r="C14" s="25">
        <v>10</v>
      </c>
      <c r="D14" s="71">
        <f t="shared" si="0"/>
        <v>0.07156147130385</v>
      </c>
      <c r="E14" s="25">
        <v>10</v>
      </c>
      <c r="F14" s="75">
        <f t="shared" si="3"/>
        <v>0.07253735673872044</v>
      </c>
      <c r="G14" s="80" t="s">
        <v>89</v>
      </c>
      <c r="H14" s="306" t="s">
        <v>89</v>
      </c>
      <c r="I14" s="18"/>
      <c r="J14" s="18"/>
    </row>
    <row r="15" spans="1:10" ht="27.75" customHeight="1">
      <c r="A15" s="34">
        <v>19</v>
      </c>
      <c r="B15" s="214" t="s">
        <v>95</v>
      </c>
      <c r="C15" s="25">
        <v>1699</v>
      </c>
      <c r="D15" s="71">
        <f t="shared" si="0"/>
        <v>12.158293974524117</v>
      </c>
      <c r="E15" s="25">
        <v>1769</v>
      </c>
      <c r="F15" s="75">
        <f t="shared" si="3"/>
        <v>12.831858407079647</v>
      </c>
      <c r="G15" s="79">
        <f t="shared" si="1"/>
        <v>-70</v>
      </c>
      <c r="H15" s="283">
        <f t="shared" si="2"/>
        <v>-3.95703787450537</v>
      </c>
      <c r="I15" s="18"/>
      <c r="J15" s="18"/>
    </row>
    <row r="16" spans="1:10" ht="27.75" customHeight="1">
      <c r="A16" s="34">
        <v>20</v>
      </c>
      <c r="B16" s="214" t="s">
        <v>176</v>
      </c>
      <c r="C16" s="25">
        <v>229</v>
      </c>
      <c r="D16" s="71">
        <f t="shared" si="0"/>
        <v>1.638757692858165</v>
      </c>
      <c r="E16" s="25">
        <v>275</v>
      </c>
      <c r="F16" s="75">
        <f t="shared" si="3"/>
        <v>1.994777310314812</v>
      </c>
      <c r="G16" s="79">
        <f t="shared" si="1"/>
        <v>-46</v>
      </c>
      <c r="H16" s="283">
        <f>G16/E16*100</f>
        <v>-16.727272727272727</v>
      </c>
      <c r="I16" s="18"/>
      <c r="J16" s="18"/>
    </row>
    <row r="17" spans="1:10" ht="27.75" customHeight="1">
      <c r="A17" s="34">
        <v>21</v>
      </c>
      <c r="B17" s="214" t="s">
        <v>98</v>
      </c>
      <c r="C17" s="80" t="s">
        <v>89</v>
      </c>
      <c r="D17" s="21" t="s">
        <v>89</v>
      </c>
      <c r="E17" s="80" t="s">
        <v>89</v>
      </c>
      <c r="F17" s="285" t="s">
        <v>120</v>
      </c>
      <c r="G17" s="286" t="s">
        <v>120</v>
      </c>
      <c r="H17" s="280" t="s">
        <v>120</v>
      </c>
      <c r="I17" s="18"/>
      <c r="J17" s="18"/>
    </row>
    <row r="18" spans="1:10" ht="27.75" customHeight="1">
      <c r="A18" s="34">
        <v>22</v>
      </c>
      <c r="B18" s="214" t="s">
        <v>99</v>
      </c>
      <c r="C18" s="25">
        <v>388</v>
      </c>
      <c r="D18" s="71">
        <f t="shared" si="0"/>
        <v>2.7765850865893804</v>
      </c>
      <c r="E18" s="25">
        <v>329</v>
      </c>
      <c r="F18" s="75">
        <f t="shared" si="3"/>
        <v>2.3864790367039026</v>
      </c>
      <c r="G18" s="79">
        <f t="shared" si="1"/>
        <v>59</v>
      </c>
      <c r="H18" s="283">
        <f t="shared" si="2"/>
        <v>17.933130699088146</v>
      </c>
      <c r="I18" s="18"/>
      <c r="J18" s="18"/>
    </row>
    <row r="19" spans="1:10" ht="27.75" customHeight="1">
      <c r="A19" s="34">
        <v>23</v>
      </c>
      <c r="B19" s="214" t="s">
        <v>177</v>
      </c>
      <c r="C19" s="25">
        <v>82</v>
      </c>
      <c r="D19" s="71">
        <f t="shared" si="0"/>
        <v>0.5868040646915701</v>
      </c>
      <c r="E19" s="25">
        <v>60</v>
      </c>
      <c r="F19" s="75">
        <f t="shared" si="3"/>
        <v>0.43522414043232266</v>
      </c>
      <c r="G19" s="79">
        <f t="shared" si="1"/>
        <v>22</v>
      </c>
      <c r="H19" s="283">
        <f t="shared" si="2"/>
        <v>36.666666666666664</v>
      </c>
      <c r="I19" s="18"/>
      <c r="J19" s="18"/>
    </row>
    <row r="20" spans="1:10" ht="27.75" customHeight="1">
      <c r="A20" s="34">
        <v>24</v>
      </c>
      <c r="B20" s="214" t="s">
        <v>178</v>
      </c>
      <c r="C20" s="25">
        <v>785</v>
      </c>
      <c r="D20" s="71">
        <f t="shared" si="0"/>
        <v>5.617575497352226</v>
      </c>
      <c r="E20" s="25">
        <v>742</v>
      </c>
      <c r="F20" s="75">
        <f t="shared" si="3"/>
        <v>5.382271870013057</v>
      </c>
      <c r="G20" s="79">
        <f t="shared" si="1"/>
        <v>43</v>
      </c>
      <c r="H20" s="283">
        <f>G20/E20*100</f>
        <v>5.795148247978436</v>
      </c>
      <c r="I20" s="18"/>
      <c r="J20" s="18"/>
    </row>
    <row r="21" spans="1:10" ht="27.75" customHeight="1">
      <c r="A21" s="34">
        <v>25</v>
      </c>
      <c r="B21" s="214" t="s">
        <v>179</v>
      </c>
      <c r="C21" s="25">
        <v>1175</v>
      </c>
      <c r="D21" s="71">
        <f t="shared" si="0"/>
        <v>8.408472878202376</v>
      </c>
      <c r="E21" s="25">
        <v>1282</v>
      </c>
      <c r="F21" s="75">
        <f t="shared" si="3"/>
        <v>9.299289133903962</v>
      </c>
      <c r="G21" s="79">
        <f t="shared" si="1"/>
        <v>-107</v>
      </c>
      <c r="H21" s="283">
        <f t="shared" si="2"/>
        <v>-8.346333853354135</v>
      </c>
      <c r="I21" s="18"/>
      <c r="J21" s="18"/>
    </row>
    <row r="22" spans="1:10" ht="27.75" customHeight="1">
      <c r="A22" s="34">
        <v>26</v>
      </c>
      <c r="B22" s="214" t="s">
        <v>8</v>
      </c>
      <c r="C22" s="25">
        <v>902</v>
      </c>
      <c r="D22" s="71">
        <f t="shared" si="0"/>
        <v>6.4548447116072705</v>
      </c>
      <c r="E22" s="25">
        <v>781</v>
      </c>
      <c r="F22" s="75">
        <f t="shared" si="3"/>
        <v>5.665167561294067</v>
      </c>
      <c r="G22" s="79">
        <f t="shared" si="1"/>
        <v>121</v>
      </c>
      <c r="H22" s="283">
        <f t="shared" si="2"/>
        <v>15.492957746478872</v>
      </c>
      <c r="I22" s="18"/>
      <c r="J22" s="18"/>
    </row>
    <row r="23" spans="1:10" ht="27.75" customHeight="1">
      <c r="A23" s="34">
        <v>27</v>
      </c>
      <c r="B23" s="214" t="s">
        <v>7</v>
      </c>
      <c r="C23" s="25">
        <v>464</v>
      </c>
      <c r="D23" s="71">
        <f t="shared" si="0"/>
        <v>3.32045226849864</v>
      </c>
      <c r="E23" s="25">
        <v>467</v>
      </c>
      <c r="F23" s="75">
        <f t="shared" si="3"/>
        <v>3.3874945596982444</v>
      </c>
      <c r="G23" s="79">
        <f t="shared" si="1"/>
        <v>-3</v>
      </c>
      <c r="H23" s="283">
        <f t="shared" si="2"/>
        <v>-0.6423982869379015</v>
      </c>
      <c r="I23" s="18"/>
      <c r="J23" s="18"/>
    </row>
    <row r="24" spans="1:10" ht="27.75" customHeight="1">
      <c r="A24" s="34">
        <v>28</v>
      </c>
      <c r="B24" s="214" t="s">
        <v>18</v>
      </c>
      <c r="C24" s="25">
        <v>196</v>
      </c>
      <c r="D24" s="71">
        <f t="shared" si="0"/>
        <v>1.40260483755546</v>
      </c>
      <c r="E24" s="25">
        <v>266</v>
      </c>
      <c r="F24" s="75">
        <f t="shared" si="3"/>
        <v>1.929493689249964</v>
      </c>
      <c r="G24" s="79">
        <f t="shared" si="1"/>
        <v>-70</v>
      </c>
      <c r="H24" s="283">
        <f t="shared" si="2"/>
        <v>-26.31578947368421</v>
      </c>
      <c r="I24" s="18"/>
      <c r="J24" s="18"/>
    </row>
    <row r="25" spans="1:10" ht="27.75" customHeight="1">
      <c r="A25" s="34">
        <v>29</v>
      </c>
      <c r="B25" s="214" t="s">
        <v>19</v>
      </c>
      <c r="C25" s="25">
        <v>1795</v>
      </c>
      <c r="D25" s="71">
        <f t="shared" si="0"/>
        <v>12.845284099041077</v>
      </c>
      <c r="E25" s="25">
        <v>1708</v>
      </c>
      <c r="F25" s="75">
        <f t="shared" si="3"/>
        <v>12.389380530973451</v>
      </c>
      <c r="G25" s="79">
        <f t="shared" si="1"/>
        <v>87</v>
      </c>
      <c r="H25" s="283">
        <f t="shared" si="2"/>
        <v>5.0936768149882905</v>
      </c>
      <c r="I25" s="18"/>
      <c r="J25" s="18"/>
    </row>
    <row r="26" spans="1:10" ht="27.75" customHeight="1">
      <c r="A26" s="34">
        <v>30</v>
      </c>
      <c r="B26" s="214" t="s">
        <v>31</v>
      </c>
      <c r="C26" s="25">
        <v>1461</v>
      </c>
      <c r="D26" s="71">
        <f t="shared" si="0"/>
        <v>10.455130957492486</v>
      </c>
      <c r="E26" s="25">
        <v>1504</v>
      </c>
      <c r="F26" s="75">
        <f t="shared" si="3"/>
        <v>10.909618453503555</v>
      </c>
      <c r="G26" s="79">
        <f t="shared" si="1"/>
        <v>-43</v>
      </c>
      <c r="H26" s="283">
        <f t="shared" si="2"/>
        <v>-2.859042553191489</v>
      </c>
      <c r="I26" s="18"/>
      <c r="J26" s="18"/>
    </row>
    <row r="27" spans="1:10" ht="27.75" customHeight="1">
      <c r="A27" s="34">
        <v>31</v>
      </c>
      <c r="B27" s="214" t="s">
        <v>73</v>
      </c>
      <c r="C27" s="25">
        <v>877</v>
      </c>
      <c r="D27" s="71">
        <f t="shared" si="0"/>
        <v>6.275941033347646</v>
      </c>
      <c r="E27" s="25">
        <v>678</v>
      </c>
      <c r="F27" s="75">
        <f t="shared" si="3"/>
        <v>4.918032786885246</v>
      </c>
      <c r="G27" s="79">
        <f t="shared" si="1"/>
        <v>199</v>
      </c>
      <c r="H27" s="283">
        <f t="shared" si="2"/>
        <v>29.35103244837758</v>
      </c>
      <c r="I27" s="18"/>
      <c r="J27" s="18"/>
    </row>
    <row r="28" spans="1:10" ht="27.75" customHeight="1">
      <c r="A28" s="174">
        <v>32</v>
      </c>
      <c r="B28" s="204" t="s">
        <v>74</v>
      </c>
      <c r="C28" s="110">
        <v>150</v>
      </c>
      <c r="D28" s="73">
        <f t="shared" si="0"/>
        <v>1.07342206955775</v>
      </c>
      <c r="E28" s="110">
        <v>171</v>
      </c>
      <c r="F28" s="73">
        <f t="shared" si="3"/>
        <v>1.2403888002321195</v>
      </c>
      <c r="G28" s="83">
        <f t="shared" si="1"/>
        <v>-21</v>
      </c>
      <c r="H28" s="287">
        <f t="shared" si="2"/>
        <v>-12.280701754385964</v>
      </c>
      <c r="I28" s="18"/>
      <c r="J28" s="18"/>
    </row>
    <row r="29" spans="3:8" s="18" customFormat="1" ht="14.25">
      <c r="C29" s="112"/>
      <c r="D29" s="331"/>
      <c r="E29" s="112"/>
      <c r="F29" s="331"/>
      <c r="G29" s="87"/>
      <c r="H29" s="111"/>
    </row>
    <row r="30" spans="3:8" s="18" customFormat="1" ht="13.5">
      <c r="C30" s="112"/>
      <c r="D30" s="17"/>
      <c r="E30" s="17"/>
      <c r="F30" s="17"/>
      <c r="G30" s="17"/>
      <c r="H30" s="17"/>
    </row>
    <row r="31" spans="3:7" s="18" customFormat="1" ht="14.25">
      <c r="C31" s="112"/>
      <c r="E31" s="93"/>
      <c r="F31" s="15"/>
      <c r="G31" s="111"/>
    </row>
    <row r="32" spans="3:7" s="18" customFormat="1" ht="14.25">
      <c r="C32" s="112"/>
      <c r="E32" s="93"/>
      <c r="F32" s="15"/>
      <c r="G32" s="111"/>
    </row>
    <row r="33" spans="3:7" s="18" customFormat="1" ht="14.25">
      <c r="C33" s="112"/>
      <c r="E33" s="93"/>
      <c r="F33" s="15"/>
      <c r="G33" s="111"/>
    </row>
    <row r="34" spans="3:7" s="18" customFormat="1" ht="14.25">
      <c r="C34" s="112"/>
      <c r="E34" s="93"/>
      <c r="F34" s="15"/>
      <c r="G34" s="111"/>
    </row>
    <row r="35" spans="3:7" s="18" customFormat="1" ht="14.25">
      <c r="C35" s="112"/>
      <c r="E35" s="93"/>
      <c r="F35" s="15"/>
      <c r="G35" s="111"/>
    </row>
    <row r="36" spans="3:7" s="18" customFormat="1" ht="14.25">
      <c r="C36" s="112"/>
      <c r="E36" s="93"/>
      <c r="F36" s="15"/>
      <c r="G36" s="111"/>
    </row>
    <row r="37" spans="3:7" s="18" customFormat="1" ht="14.25">
      <c r="C37" s="112"/>
      <c r="E37" s="93"/>
      <c r="F37" s="15"/>
      <c r="G37" s="111"/>
    </row>
    <row r="38" spans="3:7" s="18" customFormat="1" ht="14.25">
      <c r="C38" s="112"/>
      <c r="E38" s="93"/>
      <c r="F38" s="15"/>
      <c r="G38" s="111"/>
    </row>
    <row r="39" spans="5:10" ht="14.25">
      <c r="E39" s="93"/>
      <c r="F39" s="87"/>
      <c r="G39" s="111"/>
      <c r="H39" s="18"/>
      <c r="I39" s="18"/>
      <c r="J39" s="18"/>
    </row>
  </sheetData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G1"/>
    </sheetView>
  </sheetViews>
  <sheetFormatPr defaultColWidth="9.00390625" defaultRowHeight="13.5"/>
  <cols>
    <col min="1" max="1" width="11.25390625" style="6" customWidth="1"/>
    <col min="2" max="8" width="12.625" style="6" customWidth="1"/>
    <col min="9" max="16384" width="9.00390625" style="6" customWidth="1"/>
  </cols>
  <sheetData>
    <row r="1" spans="1:4" ht="27" customHeight="1">
      <c r="A1" s="355" t="s">
        <v>150</v>
      </c>
      <c r="B1" s="355"/>
      <c r="C1" s="355"/>
      <c r="D1" s="355"/>
    </row>
    <row r="2" ht="27" customHeight="1">
      <c r="A2" s="9"/>
    </row>
    <row r="3" spans="1:3" s="116" customFormat="1" ht="27" customHeight="1">
      <c r="A3" s="354" t="s">
        <v>135</v>
      </c>
      <c r="B3" s="354"/>
      <c r="C3" s="354"/>
    </row>
    <row r="4" spans="1:8" ht="18.75" customHeight="1">
      <c r="A4" s="173"/>
      <c r="B4" s="176"/>
      <c r="D4" s="339" t="s">
        <v>112</v>
      </c>
      <c r="E4" s="339"/>
      <c r="F4" s="339"/>
      <c r="G4" s="339"/>
      <c r="H4" s="339"/>
    </row>
    <row r="5" spans="1:8" ht="28.5" customHeight="1">
      <c r="A5" s="224" t="s">
        <v>204</v>
      </c>
      <c r="B5" s="211" t="s">
        <v>216</v>
      </c>
      <c r="C5" s="212" t="s">
        <v>78</v>
      </c>
      <c r="D5" s="212" t="s">
        <v>20</v>
      </c>
      <c r="E5" s="212" t="s">
        <v>39</v>
      </c>
      <c r="F5" s="212" t="s">
        <v>125</v>
      </c>
      <c r="G5" s="212" t="s">
        <v>158</v>
      </c>
      <c r="H5" s="212" t="s">
        <v>225</v>
      </c>
    </row>
    <row r="6" spans="1:8" ht="28.5" customHeight="1">
      <c r="A6" s="186" t="s">
        <v>75</v>
      </c>
      <c r="B6" s="100">
        <v>36333599</v>
      </c>
      <c r="C6" s="101">
        <v>34948908</v>
      </c>
      <c r="D6" s="101">
        <v>33909129</v>
      </c>
      <c r="E6" s="101">
        <v>30822631</v>
      </c>
      <c r="F6" s="101">
        <v>34017089</v>
      </c>
      <c r="G6" s="326">
        <v>37298850</v>
      </c>
      <c r="H6" s="317">
        <v>39377734</v>
      </c>
    </row>
    <row r="7" spans="1:8" ht="28.5" customHeight="1">
      <c r="A7" s="187" t="s">
        <v>69</v>
      </c>
      <c r="B7" s="74">
        <v>107.7</v>
      </c>
      <c r="C7" s="74">
        <f aca="true" t="shared" si="0" ref="C7:H7">C6/B6*100</f>
        <v>96.18895171931634</v>
      </c>
      <c r="D7" s="74">
        <f t="shared" si="0"/>
        <v>97.02485983253038</v>
      </c>
      <c r="E7" s="74">
        <f t="shared" si="0"/>
        <v>90.89773730254174</v>
      </c>
      <c r="F7" s="75">
        <f t="shared" si="0"/>
        <v>110.36400169732428</v>
      </c>
      <c r="G7" s="75">
        <f t="shared" si="0"/>
        <v>109.64738928719034</v>
      </c>
      <c r="H7" s="75">
        <f t="shared" si="0"/>
        <v>105.57358738942352</v>
      </c>
    </row>
    <row r="8" spans="1:8" ht="28.5" customHeight="1">
      <c r="A8" s="187" t="s">
        <v>55</v>
      </c>
      <c r="B8" s="74">
        <v>100</v>
      </c>
      <c r="C8" s="74">
        <f>C6/B6*100</f>
        <v>96.18895171931634</v>
      </c>
      <c r="D8" s="74">
        <f>D6/B6*100</f>
        <v>93.32719558004699</v>
      </c>
      <c r="E8" s="74">
        <f>E6/B6*100</f>
        <v>84.83230907018047</v>
      </c>
      <c r="F8" s="75">
        <f>F6/B6*100</f>
        <v>93.62433102209336</v>
      </c>
      <c r="G8" s="75">
        <f>G6/B6*100</f>
        <v>102.6566347033224</v>
      </c>
      <c r="H8" s="75">
        <f>H6/B6*100</f>
        <v>108.37829194955336</v>
      </c>
    </row>
    <row r="9" spans="1:8" ht="28.5" customHeight="1">
      <c r="A9" s="188" t="s">
        <v>76</v>
      </c>
      <c r="B9" s="98">
        <f>B6/B13</f>
        <v>54391.61526946108</v>
      </c>
      <c r="C9" s="98">
        <f>C6/C13</f>
        <v>55918.2528</v>
      </c>
      <c r="D9" s="98">
        <f>D6/D13</f>
        <v>60122.56914893617</v>
      </c>
      <c r="E9" s="98">
        <f>E6/E13</f>
        <v>52688.25811965812</v>
      </c>
      <c r="F9" s="98">
        <f>F6/F13</f>
        <v>62994.60925925926</v>
      </c>
      <c r="G9" s="99">
        <f>G6/554</f>
        <v>67326.4440433213</v>
      </c>
      <c r="H9" s="99">
        <f>H6/524</f>
        <v>75148.34732824427</v>
      </c>
    </row>
    <row r="10" spans="1:8" ht="28.5" customHeight="1">
      <c r="A10" s="189" t="s">
        <v>77</v>
      </c>
      <c r="B10" s="117">
        <f>B6/B15</f>
        <v>2576.8509929078014</v>
      </c>
      <c r="C10" s="117">
        <f>C6/C15</f>
        <v>2451.1788469631083</v>
      </c>
      <c r="D10" s="117">
        <f>D6/D15</f>
        <v>2600.1939268461006</v>
      </c>
      <c r="E10" s="117">
        <f>E6/E15</f>
        <v>2345.3531425962565</v>
      </c>
      <c r="F10" s="117">
        <f>F6/F15</f>
        <v>2546.3798937046186</v>
      </c>
      <c r="G10" s="118">
        <f>G6/13786</f>
        <v>2705.559988394023</v>
      </c>
      <c r="H10" s="118">
        <f>H6/13974</f>
        <v>2817.928581651639</v>
      </c>
    </row>
    <row r="13" spans="1:8" s="357" customFormat="1" ht="14.25">
      <c r="A13" s="357" t="s">
        <v>41</v>
      </c>
      <c r="B13" s="357">
        <v>668</v>
      </c>
      <c r="C13" s="357">
        <v>625</v>
      </c>
      <c r="D13" s="357">
        <v>564</v>
      </c>
      <c r="E13" s="357">
        <v>585</v>
      </c>
      <c r="F13" s="357">
        <v>540</v>
      </c>
      <c r="G13" s="357">
        <v>554</v>
      </c>
      <c r="H13" s="357">
        <v>524</v>
      </c>
    </row>
    <row r="14" s="357" customFormat="1" ht="14.25"/>
    <row r="15" spans="1:8" s="357" customFormat="1" ht="14.25">
      <c r="A15" s="357" t="s">
        <v>42</v>
      </c>
      <c r="B15" s="357">
        <v>14100</v>
      </c>
      <c r="C15" s="357">
        <v>14258</v>
      </c>
      <c r="D15" s="357">
        <v>13041</v>
      </c>
      <c r="E15" s="357">
        <v>13142</v>
      </c>
      <c r="F15" s="357">
        <v>13359</v>
      </c>
      <c r="G15" s="357">
        <v>13786</v>
      </c>
      <c r="H15" s="357">
        <v>13974</v>
      </c>
    </row>
    <row r="16" s="345" customFormat="1" ht="13.5"/>
  </sheetData>
  <mergeCells count="3">
    <mergeCell ref="A3:C3"/>
    <mergeCell ref="A1:D1"/>
    <mergeCell ref="D4:H4"/>
  </mergeCells>
  <printOptions/>
  <pageMargins left="0.75" right="0.46" top="1" bottom="1" header="0.512" footer="0.51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kikaku</cp:lastModifiedBy>
  <cp:lastPrinted>2008-04-30T02:56:20Z</cp:lastPrinted>
  <dcterms:created xsi:type="dcterms:W3CDTF">1999-01-12T04:13:31Z</dcterms:created>
  <dcterms:modified xsi:type="dcterms:W3CDTF">2008-04-30T04:15:45Z</dcterms:modified>
  <cp:category/>
  <cp:version/>
  <cp:contentType/>
  <cp:contentStatus/>
</cp:coreProperties>
</file>