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7650" windowHeight="8970" tabRatio="601" activeTab="0"/>
  </bookViews>
  <sheets>
    <sheet name="グラフ " sheetId="1" r:id="rId1"/>
    <sheet name="1表" sheetId="2" r:id="rId2"/>
    <sheet name="2表" sheetId="3" r:id="rId3"/>
    <sheet name="3表" sheetId="4" r:id="rId4"/>
    <sheet name="4表" sheetId="5" r:id="rId5"/>
    <sheet name="5表" sheetId="6" r:id="rId6"/>
    <sheet name="6表" sheetId="7" r:id="rId7"/>
    <sheet name="７表" sheetId="8" r:id="rId8"/>
    <sheet name="8表" sheetId="9" r:id="rId9"/>
    <sheet name="9表" sheetId="10" r:id="rId10"/>
    <sheet name="10表" sheetId="11" r:id="rId11"/>
    <sheet name="11表" sheetId="12" r:id="rId12"/>
    <sheet name="12表" sheetId="13" r:id="rId13"/>
    <sheet name="13表" sheetId="14" r:id="rId14"/>
    <sheet name="14表" sheetId="15" r:id="rId15"/>
    <sheet name="15表" sheetId="16" r:id="rId16"/>
    <sheet name="16表" sheetId="17" r:id="rId17"/>
    <sheet name="17表" sheetId="18" r:id="rId18"/>
    <sheet name="18表" sheetId="19" r:id="rId19"/>
    <sheet name="19表" sheetId="20" r:id="rId20"/>
    <sheet name="20表" sheetId="21" r:id="rId21"/>
  </sheets>
  <definedNames>
    <definedName name="_xlnm.Print_Area" localSheetId="10">'10表'!$A$1:$H$28</definedName>
    <definedName name="_xlnm.Print_Area" localSheetId="11">'11表'!$A$1:$G$11</definedName>
    <definedName name="_xlnm.Print_Area" localSheetId="12">'12表'!$A$1:$G$13</definedName>
    <definedName name="_xlnm.Print_Area" localSheetId="13">'13表'!$A$1:$H$28</definedName>
    <definedName name="_xlnm.Print_Area" localSheetId="14">'14表'!$A$1:$G$14</definedName>
    <definedName name="_xlnm.Print_Area" localSheetId="15">'15表'!$A$1:$G$11</definedName>
    <definedName name="_xlnm.Print_Area" localSheetId="16">'16表'!$A$1:$H$28</definedName>
    <definedName name="_xlnm.Print_Area" localSheetId="17">'17表'!$A$1:$G$10</definedName>
    <definedName name="_xlnm.Print_Area" localSheetId="18">'18表'!$A$1:$G$9</definedName>
    <definedName name="_xlnm.Print_Area" localSheetId="19">'19表'!$A$1:$H$28</definedName>
    <definedName name="_xlnm.Print_Area" localSheetId="1">'1表'!$A$1:$G$23</definedName>
    <definedName name="_xlnm.Print_Area" localSheetId="4">'4表'!$A$1:$H$29</definedName>
    <definedName name="_xlnm.Print_Area" localSheetId="6">'6表'!$A$1:$G$11</definedName>
    <definedName name="_xlnm.Print_Area" localSheetId="7">'７表'!$A$1:$H$29</definedName>
    <definedName name="_xlnm.Print_Area" localSheetId="8">'8表'!$A$1:$G$12</definedName>
    <definedName name="_xlnm.Print_Area" localSheetId="9">'9表'!$A$1:$G$11</definedName>
    <definedName name="_xlnm.Print_Area" localSheetId="0">'グラフ '!$A$1:$I$108</definedName>
  </definedNames>
  <calcPr fullCalcOnLoad="1"/>
</workbook>
</file>

<file path=xl/sharedStrings.xml><?xml version="1.0" encoding="utf-8"?>
<sst xmlns="http://schemas.openxmlformats.org/spreadsheetml/2006/main" count="707" uniqueCount="261">
  <si>
    <t xml:space="preserve">500以上 </t>
  </si>
  <si>
    <t>Ｘ</t>
  </si>
  <si>
    <t>食料品</t>
  </si>
  <si>
    <t>構成比(%)</t>
  </si>
  <si>
    <t>従業者数</t>
  </si>
  <si>
    <t>製造品出荷額等</t>
  </si>
  <si>
    <t>構成比(%)</t>
  </si>
  <si>
    <t>電気機械</t>
  </si>
  <si>
    <t>一般機械</t>
  </si>
  <si>
    <t>構成比(%)</t>
  </si>
  <si>
    <t>4～9</t>
  </si>
  <si>
    <t>500以上</t>
  </si>
  <si>
    <t>事業所数</t>
  </si>
  <si>
    <t>従業者数</t>
  </si>
  <si>
    <t>製造品出荷額等</t>
  </si>
  <si>
    <t>平成12年</t>
  </si>
  <si>
    <t>付加価値額</t>
  </si>
  <si>
    <t>万円</t>
  </si>
  <si>
    <t>情報機械</t>
  </si>
  <si>
    <t>電子部品</t>
  </si>
  <si>
    <t>14年</t>
  </si>
  <si>
    <t>対前年</t>
  </si>
  <si>
    <t>7　　資産投資額</t>
  </si>
  <si>
    <t>第14表　年次別付加価値額　</t>
  </si>
  <si>
    <t>対前年比</t>
  </si>
  <si>
    <t>従業者1人あたり</t>
  </si>
  <si>
    <t>付加価値率</t>
  </si>
  <si>
    <t>増減(人)</t>
  </si>
  <si>
    <t>第13表  産業中分類別生産額</t>
  </si>
  <si>
    <t>一般機械</t>
  </si>
  <si>
    <t>電気機械</t>
  </si>
  <si>
    <t>輸送機械</t>
  </si>
  <si>
    <t>精密機械</t>
  </si>
  <si>
    <t>その他</t>
  </si>
  <si>
    <t>100～299</t>
  </si>
  <si>
    <t>指   数</t>
  </si>
  <si>
    <t>総    数</t>
  </si>
  <si>
    <t>-</t>
  </si>
  <si>
    <t>第20表　年次別誘致工場の推移</t>
  </si>
  <si>
    <t>15年</t>
  </si>
  <si>
    <t>その他の業種</t>
  </si>
  <si>
    <t>事業所数</t>
  </si>
  <si>
    <t>従業者数</t>
  </si>
  <si>
    <t>製造品
出荷額等</t>
  </si>
  <si>
    <t>製造品出荷額</t>
  </si>
  <si>
    <t>木 材</t>
  </si>
  <si>
    <t>単位</t>
  </si>
  <si>
    <t>対前年
増減数</t>
  </si>
  <si>
    <t>増減率(％)</t>
  </si>
  <si>
    <t>所</t>
  </si>
  <si>
    <t>人</t>
  </si>
  <si>
    <t>生  産  額</t>
  </si>
  <si>
    <t>１事業所あたり
製造品出荷額等</t>
  </si>
  <si>
    <t>従業者１人あたり
製造品出荷額等</t>
  </si>
  <si>
    <t>１事業所あたり
従 業 者 数</t>
  </si>
  <si>
    <t>対前年比</t>
  </si>
  <si>
    <t>指    数</t>
  </si>
  <si>
    <t>規     模
（人）</t>
  </si>
  <si>
    <t>対前年</t>
  </si>
  <si>
    <t>(所）</t>
  </si>
  <si>
    <t>増減（所）</t>
  </si>
  <si>
    <t>増減率(%)</t>
  </si>
  <si>
    <t>-</t>
  </si>
  <si>
    <t>産業中分類</t>
  </si>
  <si>
    <t>増減 (所)</t>
  </si>
  <si>
    <t>-</t>
  </si>
  <si>
    <t>石油・石炭</t>
  </si>
  <si>
    <t>ﾌﾟﾗｽﾁｯｸ</t>
  </si>
  <si>
    <t>なめし革</t>
  </si>
  <si>
    <t>窯業・土石</t>
  </si>
  <si>
    <t>対前年比</t>
  </si>
  <si>
    <t>１事業所あたり</t>
  </si>
  <si>
    <t>(人）</t>
  </si>
  <si>
    <t>Ｘ</t>
  </si>
  <si>
    <t>精密機械</t>
  </si>
  <si>
    <t>その他</t>
  </si>
  <si>
    <t>製 造 品
出荷額等</t>
  </si>
  <si>
    <t>１事業所
あ た り</t>
  </si>
  <si>
    <t>従 業 者
１人あたり</t>
  </si>
  <si>
    <t>13年</t>
  </si>
  <si>
    <t>規   模
（人）</t>
  </si>
  <si>
    <t>(万円）</t>
  </si>
  <si>
    <t>増減(万円)</t>
  </si>
  <si>
    <t>第10表　産業中分類別製造品出荷額等</t>
  </si>
  <si>
    <t>産業中分類</t>
  </si>
  <si>
    <t>対前年</t>
  </si>
  <si>
    <t>13年</t>
  </si>
  <si>
    <t>第12表　従業者規模別生産額</t>
  </si>
  <si>
    <t>4～9</t>
  </si>
  <si>
    <t>10～19</t>
  </si>
  <si>
    <t>-</t>
  </si>
  <si>
    <t>20～29</t>
  </si>
  <si>
    <t>30～99</t>
  </si>
  <si>
    <t>300～499</t>
  </si>
  <si>
    <t>飲料・たばこ</t>
  </si>
  <si>
    <t>-</t>
  </si>
  <si>
    <t>ﾌﾟﾗｽﾁｯｸ</t>
  </si>
  <si>
    <t>パルプ・紙</t>
  </si>
  <si>
    <t>石油・石炭</t>
  </si>
  <si>
    <t>なめし革</t>
  </si>
  <si>
    <t>窯業・土石</t>
  </si>
  <si>
    <t>-</t>
  </si>
  <si>
    <t>Ｘ</t>
  </si>
  <si>
    <t xml:space="preserve">(単位：万円、％) </t>
  </si>
  <si>
    <t>資産投資額</t>
  </si>
  <si>
    <t>対　前　年</t>
  </si>
  <si>
    <t>増減率（％）</t>
  </si>
  <si>
    <t>総    数</t>
  </si>
  <si>
    <t>年  次</t>
  </si>
  <si>
    <t>（所）</t>
  </si>
  <si>
    <t>（人）</t>
  </si>
  <si>
    <t>（万円）</t>
  </si>
  <si>
    <t xml:space="preserve"> (単位：人、％、指数：平成12年＝100）</t>
  </si>
  <si>
    <t xml:space="preserve">(単位：万円、％、指数：平成12年＝100) </t>
  </si>
  <si>
    <t>(単位：万円、％、指数：平成12年＝100）</t>
  </si>
  <si>
    <t>飲料・たばこ</t>
  </si>
  <si>
    <t>有形固定資産投資額</t>
  </si>
  <si>
    <t>増 減     （万円）</t>
  </si>
  <si>
    <t>13年</t>
  </si>
  <si>
    <t>14年</t>
  </si>
  <si>
    <t>15年</t>
  </si>
  <si>
    <t>平成16年</t>
  </si>
  <si>
    <t>-</t>
  </si>
  <si>
    <t>-</t>
  </si>
  <si>
    <t>-</t>
  </si>
  <si>
    <t>16年</t>
  </si>
  <si>
    <t>平成16年</t>
  </si>
  <si>
    <t>16年</t>
  </si>
  <si>
    <t>平成15年</t>
  </si>
  <si>
    <t>-</t>
  </si>
  <si>
    <t>第1表　　指　　標</t>
  </si>
  <si>
    <t>第2表　年次別事業所数　　</t>
  </si>
  <si>
    <t>第3表　従業者規模別事業所数　　　　　　　　</t>
  </si>
  <si>
    <t>第4表　産業中分類別事業所数　</t>
  </si>
  <si>
    <t>第5表  年次別従業者数　　</t>
  </si>
  <si>
    <t>第6表　従業者規模別従業者数</t>
  </si>
  <si>
    <t>第7表　産業中分類別従業者数　</t>
  </si>
  <si>
    <t>第8表　年次別製造品出荷額等　　</t>
  </si>
  <si>
    <t>第9表　従業者規模別製造品出荷額等</t>
  </si>
  <si>
    <t>第15表　従業者規模別付加価値額</t>
  </si>
  <si>
    <t>第16表  産業中分類付加価値額</t>
  </si>
  <si>
    <t>第17表　年次別資産投資額</t>
  </si>
  <si>
    <t>第18表　従業者規模別資産投資額</t>
  </si>
  <si>
    <t>第19表　産業中分類別資産投資額</t>
  </si>
  <si>
    <t>平成14年</t>
  </si>
  <si>
    <t>平成13年</t>
  </si>
  <si>
    <t>ﾌﾟﾗｽﾁｯｸ</t>
  </si>
  <si>
    <t>一般機械</t>
  </si>
  <si>
    <t>輸送機械</t>
  </si>
  <si>
    <t>2　　事　業　所　数</t>
  </si>
  <si>
    <t>1　　概　　況　　</t>
  </si>
  <si>
    <t>3　　従　業　者　数</t>
  </si>
  <si>
    <t>4　　製造品出荷額等</t>
  </si>
  <si>
    <t>5　　生　産　額</t>
  </si>
  <si>
    <t>6　　付加価値額</t>
  </si>
  <si>
    <r>
      <t>8　　誘致工場の推移</t>
    </r>
    <r>
      <rPr>
        <sz val="12"/>
        <rFont val="ＭＳ 明朝"/>
        <family val="1"/>
      </rPr>
      <t>（４人以上の事業所）</t>
    </r>
  </si>
  <si>
    <t>第11表　年次別生産額</t>
  </si>
  <si>
    <t>平成17年</t>
  </si>
  <si>
    <t>17年</t>
  </si>
  <si>
    <t>平成17年</t>
  </si>
  <si>
    <t>平成17年</t>
  </si>
  <si>
    <t>17年</t>
  </si>
  <si>
    <t>17年/16年</t>
  </si>
  <si>
    <t>食料品</t>
  </si>
  <si>
    <t>金属</t>
  </si>
  <si>
    <t>家具</t>
  </si>
  <si>
    <t>木材</t>
  </si>
  <si>
    <t>食料品</t>
  </si>
  <si>
    <t>精密機械</t>
  </si>
  <si>
    <t>一般機械</t>
  </si>
  <si>
    <t>ﾌﾟﾗｽﾁｯｸ</t>
  </si>
  <si>
    <t>化学</t>
  </si>
  <si>
    <t>輸送機械</t>
  </si>
  <si>
    <t>非鉄</t>
  </si>
  <si>
    <t>電気機械</t>
  </si>
  <si>
    <t>その他業種</t>
  </si>
  <si>
    <t>繊　維</t>
  </si>
  <si>
    <t>衣　服</t>
  </si>
  <si>
    <t>木　材</t>
  </si>
  <si>
    <t>家　具</t>
  </si>
  <si>
    <t>印　刷</t>
  </si>
  <si>
    <t>化　学</t>
  </si>
  <si>
    <t>ゴ　ム</t>
  </si>
  <si>
    <t>鉄　鋼</t>
  </si>
  <si>
    <t>非　鉄</t>
  </si>
  <si>
    <t>金　属</t>
  </si>
  <si>
    <t>平成16年</t>
  </si>
  <si>
    <t>4 ～ 9</t>
  </si>
  <si>
    <t>500以上</t>
  </si>
  <si>
    <t>平成17年</t>
  </si>
  <si>
    <t>パルプ・紙</t>
  </si>
  <si>
    <t>石油・石炭</t>
  </si>
  <si>
    <t>なめし革</t>
  </si>
  <si>
    <t>窯業・土石</t>
  </si>
  <si>
    <t>平成17年</t>
  </si>
  <si>
    <t>平成16年</t>
  </si>
  <si>
    <t>繊　維</t>
  </si>
  <si>
    <t>衣　服</t>
  </si>
  <si>
    <t>木　材</t>
  </si>
  <si>
    <t>家　具</t>
  </si>
  <si>
    <t>印　刷</t>
  </si>
  <si>
    <t>化　学</t>
  </si>
  <si>
    <t>ゴ　ム</t>
  </si>
  <si>
    <t>非　鉄</t>
  </si>
  <si>
    <t>金　属</t>
  </si>
  <si>
    <t>区   分</t>
  </si>
  <si>
    <t>17年</t>
  </si>
  <si>
    <t>生産額</t>
  </si>
  <si>
    <t>平成17年</t>
  </si>
  <si>
    <t>平成16年</t>
  </si>
  <si>
    <t>家　　具</t>
  </si>
  <si>
    <t>区    分</t>
  </si>
  <si>
    <t>16年</t>
  </si>
  <si>
    <t>17年</t>
  </si>
  <si>
    <t xml:space="preserve">(単位：万円、％) </t>
  </si>
  <si>
    <t>非　鉄</t>
  </si>
  <si>
    <t>区分</t>
  </si>
  <si>
    <t>事業所数</t>
  </si>
  <si>
    <t>区     分</t>
  </si>
  <si>
    <t>平成17年</t>
  </si>
  <si>
    <t>平成16年</t>
  </si>
  <si>
    <t xml:space="preserve"> (単位：所、％、指数：平成12年＝100）</t>
  </si>
  <si>
    <t>している。</t>
  </si>
  <si>
    <t>平成1６年</t>
  </si>
  <si>
    <t>ｘ</t>
  </si>
  <si>
    <t>300～499</t>
  </si>
  <si>
    <t>x</t>
  </si>
  <si>
    <t>x</t>
  </si>
  <si>
    <t>　本市の工業の生産活動を見ると、事業所数は554事業所で、前年に比べ14事業所、2.6%増加</t>
  </si>
  <si>
    <t>　従業者数は、13,786人で、前年に比べ427人、3.2％増加している。</t>
  </si>
  <si>
    <t>　製造品出荷額は、3,729億8,850万円で、前年に比べ328億１,761万円、9.6％増加している。</t>
  </si>
  <si>
    <t>　資産投資額は、175億8,822万円で、前年に比べ40億5,094万円、29.9％増加している。</t>
  </si>
  <si>
    <t>従業者</t>
  </si>
  <si>
    <t>生産額</t>
  </si>
  <si>
    <t>平成12年</t>
  </si>
  <si>
    <t>平成12年</t>
  </si>
  <si>
    <t>総    数</t>
  </si>
  <si>
    <t>計</t>
  </si>
  <si>
    <t>平成１２年</t>
  </si>
  <si>
    <r>
      <t>H</t>
    </r>
    <r>
      <rPr>
        <sz val="11"/>
        <rFont val="ＭＳ Ｐゴシック"/>
        <family val="3"/>
      </rPr>
      <t>12</t>
    </r>
  </si>
  <si>
    <r>
      <t>H</t>
    </r>
    <r>
      <rPr>
        <sz val="11"/>
        <rFont val="ＭＳ Ｐゴシック"/>
        <family val="3"/>
      </rPr>
      <t>13</t>
    </r>
  </si>
  <si>
    <r>
      <t>H</t>
    </r>
    <r>
      <rPr>
        <sz val="11"/>
        <rFont val="ＭＳ Ｐゴシック"/>
        <family val="3"/>
      </rPr>
      <t>14</t>
    </r>
  </si>
  <si>
    <r>
      <t>H</t>
    </r>
    <r>
      <rPr>
        <sz val="11"/>
        <rFont val="ＭＳ Ｐゴシック"/>
        <family val="3"/>
      </rPr>
      <t>15</t>
    </r>
  </si>
  <si>
    <r>
      <t>H</t>
    </r>
    <r>
      <rPr>
        <sz val="11"/>
        <rFont val="ＭＳ Ｐゴシック"/>
        <family val="3"/>
      </rPr>
      <t>16</t>
    </r>
  </si>
  <si>
    <t>H17</t>
  </si>
  <si>
    <t>家 具</t>
  </si>
  <si>
    <t>ﾌﾟﾗｽﾁｯｸ</t>
  </si>
  <si>
    <t>金 属</t>
  </si>
  <si>
    <t>輸送機械</t>
  </si>
  <si>
    <t>食料品</t>
  </si>
  <si>
    <t>非 鉄</t>
  </si>
  <si>
    <t>構成比(%)</t>
  </si>
  <si>
    <t>　　（注）付加価値率＝</t>
  </si>
  <si>
    <t>　　　　生産額－内国消費税</t>
  </si>
  <si>
    <t>　　　　×１００</t>
  </si>
  <si>
    <t>　　　　　付加価値額</t>
  </si>
  <si>
    <t>(注）平成12年は従業員10人以上の事業所、平成13年以降は同30人以上の事業所。</t>
  </si>
  <si>
    <t>　生産額は、3,769億9,592万円で、前年に比べ357億7,523万円、10.5％増加している。</t>
  </si>
  <si>
    <t>　付加価値額は、1,611億7,413万円で、前年に比べ131億4,565万円、8.9％増加している。</t>
  </si>
  <si>
    <t xml:space="preserve">  （△6,541,102）</t>
  </si>
  <si>
    <t>(△99.0)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</si>
</sst>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_);\(#,##0.0\)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_);\(0\)"/>
    <numFmt numFmtId="185" formatCode="0;&quot;△ &quot;0"/>
    <numFmt numFmtId="186" formatCode="0.0;&quot;△ &quot;0.0"/>
    <numFmt numFmtId="187" formatCode="0.0000000"/>
    <numFmt numFmtId="188" formatCode="0.0_);[Red]\(0.0\)"/>
    <numFmt numFmtId="189" formatCode="#,##0;&quot;△ &quot;#,##0"/>
    <numFmt numFmtId="190" formatCode="#,##0.0;[Red]\-#,##0.0"/>
    <numFmt numFmtId="191" formatCode="#,##0.0;&quot;△ &quot;#,##0.0"/>
    <numFmt numFmtId="192" formatCode="0.0_);\(0.0\)"/>
    <numFmt numFmtId="193" formatCode="0.000000000000_);[Red]\(0.000000000000\)"/>
    <numFmt numFmtId="194" formatCode="0.00000000000_);[Red]\(0.00000000000\)"/>
    <numFmt numFmtId="195" formatCode="0.0000000000_);[Red]\(0.0000000000\)"/>
    <numFmt numFmtId="196" formatCode="0.000000000_);[Red]\(0.000000000\)"/>
    <numFmt numFmtId="197" formatCode="0.00000000_);[Red]\(0.00000000\)"/>
    <numFmt numFmtId="198" formatCode="0.0000000_);[Red]\(0.0000000\)"/>
    <numFmt numFmtId="199" formatCode="0.000000_);[Red]\(0.000000\)"/>
    <numFmt numFmtId="200" formatCode="0.00000_);[Red]\(0.00000\)"/>
    <numFmt numFmtId="201" formatCode="0.0000_);[Red]\(0.0000\)"/>
    <numFmt numFmtId="202" formatCode="0.000_);[Red]\(0.000\)"/>
    <numFmt numFmtId="203" formatCode="0.00_);[Red]\(0.00\)"/>
    <numFmt numFmtId="204" formatCode="0.00000000"/>
    <numFmt numFmtId="205" formatCode="0.0%"/>
    <numFmt numFmtId="206" formatCode="[&lt;=999]000;000\-00"/>
    <numFmt numFmtId="207" formatCode="0_);[Red]\(0\)"/>
    <numFmt numFmtId="208" formatCode="0.000000000"/>
    <numFmt numFmtId="209" formatCode="#,##0.00;&quot;△ &quot;#,##0.00"/>
    <numFmt numFmtId="210" formatCode="0.0_ "/>
    <numFmt numFmtId="211" formatCode="0.00;&quot;△ &quot;0.00"/>
    <numFmt numFmtId="212" formatCode="#,##0_);[Red]\(#,##0\)"/>
    <numFmt numFmtId="213" formatCode="&quot;\&quot;#,##0.0_);\(&quot;\&quot;#,##0.0\)"/>
    <numFmt numFmtId="214" formatCode="0.0000000000000_);[Red]\(0.0000000000000\)"/>
    <numFmt numFmtId="215" formatCode="0.00000000000000_);[Red]\(0.00000000000000\)"/>
    <numFmt numFmtId="216" formatCode="0.000000000000000_);[Red]\(0.000000000000000\)"/>
    <numFmt numFmtId="217" formatCode="0.0000000000000000_);[Red]\(0.0000000000000000\)"/>
    <numFmt numFmtId="218" formatCode="#,##0.0_ "/>
    <numFmt numFmtId="219" formatCode="#,##0.0_ ;[Red]\-#,##0.0\ "/>
    <numFmt numFmtId="220" formatCode="#,##0_ "/>
    <numFmt numFmtId="221" formatCode="0.000%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 "/>
    <numFmt numFmtId="226" formatCode="#,##0.0_);[Red]\(#,##0.0\)"/>
    <numFmt numFmtId="227" formatCode="0.0000_ "/>
    <numFmt numFmtId="228" formatCode="0.000_ "/>
    <numFmt numFmtId="229" formatCode="0.00_ "/>
    <numFmt numFmtId="230" formatCode="&quot;\&quot;#,##0.0;[Red]&quot;\&quot;\-#,##0.0"/>
    <numFmt numFmtId="231" formatCode="0.00_);\(0.00\)"/>
    <numFmt numFmtId="232" formatCode="#,##0_ ;[Red]\-#,##0\ "/>
    <numFmt numFmtId="233" formatCode="#,##0.000;[Red]\-#,##0.00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2"/>
      <color indexed="8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2"/>
      <color indexed="10"/>
      <name val="ＭＳ 明朝"/>
      <family val="1"/>
    </font>
    <font>
      <sz val="11.25"/>
      <name val="ＭＳ Ｐゴシック"/>
      <family val="3"/>
    </font>
    <font>
      <sz val="16.75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vertical="center"/>
    </xf>
    <xf numFmtId="176" fontId="4" fillId="0" borderId="0" xfId="0" applyNumberFormat="1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6" fontId="5" fillId="0" borderId="3" xfId="0" applyNumberFormat="1" applyFont="1" applyBorder="1" applyAlignment="1">
      <alignment horizontal="right" vertical="center"/>
    </xf>
    <xf numFmtId="38" fontId="4" fillId="0" borderId="0" xfId="0" applyNumberFormat="1" applyFont="1" applyAlignment="1">
      <alignment/>
    </xf>
    <xf numFmtId="38" fontId="5" fillId="0" borderId="0" xfId="17" applyFont="1" applyBorder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38" fontId="5" fillId="0" borderId="4" xfId="17" applyFont="1" applyBorder="1" applyAlignment="1">
      <alignment horizontal="right" vertical="center"/>
    </xf>
    <xf numFmtId="186" fontId="2" fillId="0" borderId="3" xfId="0" applyNumberFormat="1" applyFont="1" applyBorder="1" applyAlignment="1">
      <alignment vertical="center"/>
    </xf>
    <xf numFmtId="0" fontId="0" fillId="0" borderId="0" xfId="0" applyFont="1" applyAlignment="1">
      <alignment/>
    </xf>
    <xf numFmtId="186" fontId="2" fillId="0" borderId="5" xfId="0" applyNumberFormat="1" applyFont="1" applyBorder="1" applyAlignment="1">
      <alignment vertical="center"/>
    </xf>
    <xf numFmtId="38" fontId="5" fillId="0" borderId="0" xfId="17" applyFont="1" applyAlignment="1">
      <alignment vertical="center"/>
    </xf>
    <xf numFmtId="190" fontId="5" fillId="0" borderId="0" xfId="17" applyNumberFormat="1" applyFont="1" applyAlignment="1">
      <alignment vertical="center"/>
    </xf>
    <xf numFmtId="190" fontId="5" fillId="0" borderId="0" xfId="17" applyNumberFormat="1" applyFont="1" applyBorder="1" applyAlignment="1">
      <alignment vertical="center"/>
    </xf>
    <xf numFmtId="190" fontId="4" fillId="0" borderId="0" xfId="17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189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176" fontId="5" fillId="0" borderId="6" xfId="0" applyNumberFormat="1" applyFont="1" applyBorder="1" applyAlignment="1">
      <alignment horizontal="right" vertical="center"/>
    </xf>
    <xf numFmtId="190" fontId="2" fillId="0" borderId="7" xfId="17" applyNumberFormat="1" applyFont="1" applyBorder="1" applyAlignment="1">
      <alignment vertical="center"/>
    </xf>
    <xf numFmtId="189" fontId="5" fillId="0" borderId="4" xfId="17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38" fontId="5" fillId="0" borderId="0" xfId="17" applyFont="1" applyFill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186" fontId="9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189" fontId="9" fillId="0" borderId="1" xfId="0" applyNumberFormat="1" applyFont="1" applyBorder="1" applyAlignment="1">
      <alignment horizontal="right" vertical="center"/>
    </xf>
    <xf numFmtId="189" fontId="5" fillId="0" borderId="4" xfId="0" applyNumberFormat="1" applyFont="1" applyBorder="1" applyAlignment="1">
      <alignment horizontal="right" vertical="center"/>
    </xf>
    <xf numFmtId="189" fontId="5" fillId="0" borderId="1" xfId="17" applyNumberFormat="1" applyFont="1" applyBorder="1" applyAlignment="1">
      <alignment horizontal="right" vertical="center"/>
    </xf>
    <xf numFmtId="38" fontId="4" fillId="0" borderId="8" xfId="17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38" fontId="4" fillId="0" borderId="7" xfId="17" applyFont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212" fontId="2" fillId="0" borderId="10" xfId="0" applyNumberFormat="1" applyFont="1" applyBorder="1" applyAlignment="1">
      <alignment horizontal="right" vertical="center"/>
    </xf>
    <xf numFmtId="189" fontId="9" fillId="0" borderId="1" xfId="17" applyNumberFormat="1" applyFont="1" applyBorder="1" applyAlignment="1">
      <alignment vertical="center"/>
    </xf>
    <xf numFmtId="189" fontId="9" fillId="0" borderId="3" xfId="0" applyNumberFormat="1" applyFont="1" applyBorder="1" applyAlignment="1">
      <alignment horizontal="right" vertical="center"/>
    </xf>
    <xf numFmtId="189" fontId="2" fillId="0" borderId="11" xfId="17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89" fontId="2" fillId="0" borderId="10" xfId="0" applyNumberFormat="1" applyFont="1" applyBorder="1" applyAlignment="1">
      <alignment vertical="center"/>
    </xf>
    <xf numFmtId="189" fontId="2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4" xfId="0" applyFont="1" applyBorder="1" applyAlignment="1">
      <alignment vertical="center"/>
    </xf>
    <xf numFmtId="212" fontId="5" fillId="0" borderId="0" xfId="0" applyNumberFormat="1" applyFont="1" applyBorder="1" applyAlignment="1">
      <alignment vertical="center"/>
    </xf>
    <xf numFmtId="188" fontId="0" fillId="0" borderId="13" xfId="0" applyNumberFormat="1" applyFont="1" applyBorder="1" applyAlignment="1">
      <alignment horizontal="center" vertical="center"/>
    </xf>
    <xf numFmtId="188" fontId="0" fillId="0" borderId="14" xfId="0" applyNumberFormat="1" applyFont="1" applyBorder="1" applyAlignment="1">
      <alignment horizontal="distributed" vertical="center"/>
    </xf>
    <xf numFmtId="188" fontId="0" fillId="0" borderId="15" xfId="0" applyNumberFormat="1" applyFont="1" applyBorder="1" applyAlignment="1">
      <alignment horizontal="distributed" vertical="center"/>
    </xf>
    <xf numFmtId="188" fontId="0" fillId="0" borderId="16" xfId="0" applyNumberFormat="1" applyFont="1" applyBorder="1" applyAlignment="1">
      <alignment horizontal="center" vertical="center"/>
    </xf>
    <xf numFmtId="188" fontId="0" fillId="0" borderId="17" xfId="0" applyNumberFormat="1" applyFont="1" applyBorder="1" applyAlignment="1">
      <alignment vertical="center"/>
    </xf>
    <xf numFmtId="188" fontId="0" fillId="0" borderId="16" xfId="0" applyNumberFormat="1" applyFont="1" applyBorder="1" applyAlignment="1">
      <alignment/>
    </xf>
    <xf numFmtId="188" fontId="0" fillId="0" borderId="18" xfId="0" applyNumberFormat="1" applyFont="1" applyBorder="1" applyAlignment="1">
      <alignment wrapText="1"/>
    </xf>
    <xf numFmtId="188" fontId="0" fillId="0" borderId="19" xfId="0" applyNumberFormat="1" applyFont="1" applyBorder="1" applyAlignment="1">
      <alignment/>
    </xf>
    <xf numFmtId="220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38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19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" xfId="17" applyFont="1" applyBorder="1" applyAlignment="1">
      <alignment/>
    </xf>
    <xf numFmtId="191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210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top"/>
    </xf>
    <xf numFmtId="176" fontId="5" fillId="0" borderId="3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185" fontId="5" fillId="0" borderId="4" xfId="0" applyNumberFormat="1" applyFont="1" applyBorder="1" applyAlignment="1">
      <alignment vertical="center"/>
    </xf>
    <xf numFmtId="185" fontId="5" fillId="0" borderId="4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85" fontId="5" fillId="0" borderId="2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horizontal="distributed" vertical="center" wrapText="1"/>
    </xf>
    <xf numFmtId="186" fontId="5" fillId="0" borderId="4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5" fillId="0" borderId="8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1" xfId="17" applyFont="1" applyBorder="1" applyAlignment="1">
      <alignment vertical="center"/>
    </xf>
    <xf numFmtId="177" fontId="5" fillId="0" borderId="3" xfId="17" applyNumberFormat="1" applyFont="1" applyBorder="1" applyAlignment="1">
      <alignment horizontal="right" vertical="center"/>
    </xf>
    <xf numFmtId="192" fontId="5" fillId="0" borderId="20" xfId="0" applyNumberFormat="1" applyFont="1" applyBorder="1" applyAlignment="1">
      <alignment horizontal="right" vertical="center"/>
    </xf>
    <xf numFmtId="220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2" fillId="0" borderId="1" xfId="17" applyFont="1" applyBorder="1" applyAlignment="1">
      <alignment vertical="center"/>
    </xf>
    <xf numFmtId="188" fontId="2" fillId="0" borderId="5" xfId="0" applyNumberFormat="1" applyFont="1" applyBorder="1" applyAlignment="1">
      <alignment vertical="center"/>
    </xf>
    <xf numFmtId="189" fontId="2" fillId="0" borderId="10" xfId="17" applyNumberFormat="1" applyFont="1" applyBorder="1" applyAlignment="1">
      <alignment vertical="center"/>
    </xf>
    <xf numFmtId="38" fontId="5" fillId="0" borderId="22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/>
    </xf>
    <xf numFmtId="38" fontId="2" fillId="0" borderId="0" xfId="17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3" fontId="5" fillId="0" borderId="9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188" fontId="5" fillId="0" borderId="3" xfId="0" applyNumberFormat="1" applyFont="1" applyBorder="1" applyAlignment="1">
      <alignment horizontal="right" vertical="center"/>
    </xf>
    <xf numFmtId="189" fontId="5" fillId="0" borderId="4" xfId="17" applyNumberFormat="1" applyFont="1" applyBorder="1" applyAlignment="1">
      <alignment vertical="center"/>
    </xf>
    <xf numFmtId="212" fontId="5" fillId="0" borderId="0" xfId="0" applyNumberFormat="1" applyFont="1" applyFill="1" applyBorder="1" applyAlignment="1">
      <alignment horizontal="right" vertical="center"/>
    </xf>
    <xf numFmtId="188" fontId="5" fillId="0" borderId="3" xfId="17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7" fontId="5" fillId="0" borderId="24" xfId="17" applyNumberFormat="1" applyFont="1" applyBorder="1" applyAlignment="1">
      <alignment horizontal="right" vertical="center"/>
    </xf>
    <xf numFmtId="189" fontId="4" fillId="0" borderId="0" xfId="17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188" fontId="2" fillId="0" borderId="5" xfId="0" applyNumberFormat="1" applyFont="1" applyBorder="1" applyAlignment="1">
      <alignment horizontal="right" vertical="center"/>
    </xf>
    <xf numFmtId="220" fontId="5" fillId="0" borderId="4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Border="1" applyAlignment="1">
      <alignment vertical="center"/>
    </xf>
    <xf numFmtId="220" fontId="5" fillId="0" borderId="0" xfId="0" applyNumberFormat="1" applyFont="1" applyFill="1" applyBorder="1" applyAlignment="1">
      <alignment vertical="center"/>
    </xf>
    <xf numFmtId="220" fontId="5" fillId="0" borderId="0" xfId="0" applyNumberFormat="1" applyFont="1" applyFill="1" applyBorder="1" applyAlignment="1">
      <alignment horizontal="right" vertical="center"/>
    </xf>
    <xf numFmtId="220" fontId="4" fillId="0" borderId="0" xfId="0" applyNumberFormat="1" applyFont="1" applyBorder="1" applyAlignment="1">
      <alignment/>
    </xf>
    <xf numFmtId="38" fontId="5" fillId="0" borderId="9" xfId="17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212" fontId="5" fillId="0" borderId="4" xfId="0" applyNumberFormat="1" applyFont="1" applyBorder="1" applyAlignment="1">
      <alignment horizontal="right" vertical="center"/>
    </xf>
    <xf numFmtId="210" fontId="5" fillId="0" borderId="3" xfId="0" applyNumberFormat="1" applyFont="1" applyBorder="1" applyAlignment="1">
      <alignment horizontal="right" vertical="center"/>
    </xf>
    <xf numFmtId="212" fontId="5" fillId="0" borderId="4" xfId="0" applyNumberFormat="1" applyFont="1" applyFill="1" applyBorder="1" applyAlignment="1">
      <alignment horizontal="right" vertical="center"/>
    </xf>
    <xf numFmtId="192" fontId="5" fillId="0" borderId="1" xfId="17" applyNumberFormat="1" applyFont="1" applyBorder="1" applyAlignment="1">
      <alignment horizontal="right" vertical="center"/>
    </xf>
    <xf numFmtId="177" fontId="15" fillId="0" borderId="22" xfId="0" applyNumberFormat="1" applyFont="1" applyFill="1" applyBorder="1" applyAlignment="1">
      <alignment horizontal="right" vertical="center"/>
    </xf>
    <xf numFmtId="189" fontId="5" fillId="0" borderId="23" xfId="17" applyNumberFormat="1" applyFont="1" applyBorder="1" applyAlignment="1">
      <alignment horizontal="right" vertical="center"/>
    </xf>
    <xf numFmtId="225" fontId="4" fillId="0" borderId="0" xfId="0" applyNumberFormat="1" applyFont="1" applyAlignment="1">
      <alignment/>
    </xf>
    <xf numFmtId="210" fontId="2" fillId="0" borderId="5" xfId="0" applyNumberFormat="1" applyFont="1" applyBorder="1" applyAlignment="1">
      <alignment horizontal="right" vertical="center"/>
    </xf>
    <xf numFmtId="189" fontId="2" fillId="0" borderId="11" xfId="17" applyNumberFormat="1" applyFont="1" applyBorder="1" applyAlignment="1">
      <alignment horizontal="right" vertical="center"/>
    </xf>
    <xf numFmtId="190" fontId="2" fillId="0" borderId="0" xfId="17" applyNumberFormat="1" applyFont="1" applyAlignment="1">
      <alignment vertical="center"/>
    </xf>
    <xf numFmtId="177" fontId="5" fillId="0" borderId="4" xfId="17" applyNumberFormat="1" applyFont="1" applyBorder="1" applyAlignment="1">
      <alignment horizontal="right" vertical="center"/>
    </xf>
    <xf numFmtId="177" fontId="5" fillId="0" borderId="25" xfId="17" applyNumberFormat="1" applyFont="1" applyBorder="1" applyAlignment="1">
      <alignment horizontal="right" vertical="center"/>
    </xf>
    <xf numFmtId="38" fontId="5" fillId="0" borderId="9" xfId="17" applyFont="1" applyFill="1" applyBorder="1" applyAlignment="1">
      <alignment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92" fontId="5" fillId="0" borderId="27" xfId="0" applyNumberFormat="1" applyFont="1" applyBorder="1" applyAlignment="1">
      <alignment horizontal="right" vertical="center"/>
    </xf>
    <xf numFmtId="38" fontId="5" fillId="0" borderId="6" xfId="17" applyFont="1" applyBorder="1" applyAlignment="1">
      <alignment horizontal="right" vertical="center"/>
    </xf>
    <xf numFmtId="212" fontId="5" fillId="0" borderId="6" xfId="17" applyNumberFormat="1" applyFont="1" applyBorder="1" applyAlignment="1">
      <alignment horizontal="right" vertical="center"/>
    </xf>
    <xf numFmtId="212" fontId="5" fillId="0" borderId="6" xfId="0" applyNumberFormat="1" applyFont="1" applyBorder="1" applyAlignment="1">
      <alignment horizontal="right" vertical="center"/>
    </xf>
    <xf numFmtId="189" fontId="5" fillId="0" borderId="2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28" xfId="0" applyFont="1" applyBorder="1" applyAlignment="1">
      <alignment vertical="center"/>
    </xf>
    <xf numFmtId="38" fontId="5" fillId="0" borderId="28" xfId="17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8" fontId="5" fillId="0" borderId="24" xfId="17" applyFont="1" applyBorder="1" applyAlignment="1">
      <alignment vertical="center"/>
    </xf>
    <xf numFmtId="38" fontId="5" fillId="0" borderId="29" xfId="17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189" fontId="9" fillId="0" borderId="25" xfId="0" applyNumberFormat="1" applyFont="1" applyBorder="1" applyAlignment="1">
      <alignment horizontal="right" vertical="center"/>
    </xf>
    <xf numFmtId="38" fontId="2" fillId="0" borderId="10" xfId="17" applyFont="1" applyBorder="1" applyAlignment="1">
      <alignment vertical="center"/>
    </xf>
    <xf numFmtId="186" fontId="5" fillId="0" borderId="20" xfId="0" applyNumberFormat="1" applyFont="1" applyBorder="1" applyAlignment="1">
      <alignment horizontal="right" vertical="center"/>
    </xf>
    <xf numFmtId="190" fontId="2" fillId="0" borderId="5" xfId="17" applyNumberFormat="1" applyFont="1" applyBorder="1" applyAlignment="1">
      <alignment vertical="center"/>
    </xf>
    <xf numFmtId="189" fontId="5" fillId="0" borderId="22" xfId="17" applyNumberFormat="1" applyFont="1" applyBorder="1" applyAlignment="1">
      <alignment horizontal="right" vertical="center"/>
    </xf>
    <xf numFmtId="189" fontId="9" fillId="0" borderId="23" xfId="17" applyNumberFormat="1" applyFont="1" applyBorder="1" applyAlignment="1">
      <alignment vertical="center"/>
    </xf>
    <xf numFmtId="186" fontId="9" fillId="0" borderId="20" xfId="0" applyNumberFormat="1" applyFont="1" applyBorder="1" applyAlignment="1">
      <alignment vertical="center"/>
    </xf>
    <xf numFmtId="49" fontId="5" fillId="0" borderId="22" xfId="17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38" fontId="5" fillId="0" borderId="7" xfId="17" applyFont="1" applyBorder="1" applyAlignment="1">
      <alignment vertical="center"/>
    </xf>
    <xf numFmtId="0" fontId="5" fillId="0" borderId="22" xfId="17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4" fillId="0" borderId="24" xfId="0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17" fillId="0" borderId="0" xfId="0" applyFont="1" applyAlignment="1">
      <alignment/>
    </xf>
    <xf numFmtId="188" fontId="0" fillId="0" borderId="0" xfId="0" applyNumberFormat="1" applyFont="1" applyFill="1" applyBorder="1" applyAlignment="1">
      <alignment horizontal="distributed" vertical="center"/>
    </xf>
    <xf numFmtId="186" fontId="2" fillId="0" borderId="6" xfId="0" applyNumberFormat="1" applyFont="1" applyBorder="1" applyAlignment="1">
      <alignment horizontal="right" vertical="center"/>
    </xf>
    <xf numFmtId="186" fontId="5" fillId="0" borderId="6" xfId="0" applyNumberFormat="1" applyFont="1" applyBorder="1" applyAlignment="1">
      <alignment vertical="center"/>
    </xf>
    <xf numFmtId="186" fontId="5" fillId="0" borderId="21" xfId="0" applyNumberFormat="1" applyFont="1" applyBorder="1" applyAlignment="1">
      <alignment horizontal="right" vertical="center"/>
    </xf>
    <xf numFmtId="186" fontId="2" fillId="0" borderId="7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 shrinkToFit="1"/>
    </xf>
    <xf numFmtId="186" fontId="2" fillId="0" borderId="6" xfId="0" applyNumberFormat="1" applyFont="1" applyBorder="1" applyAlignment="1">
      <alignment vertical="center"/>
    </xf>
    <xf numFmtId="186" fontId="5" fillId="0" borderId="21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 wrapText="1" shrinkToFit="1"/>
    </xf>
    <xf numFmtId="0" fontId="4" fillId="0" borderId="30" xfId="0" applyFont="1" applyBorder="1" applyAlignment="1">
      <alignment horizontal="distributed" vertical="center" wrapText="1" shrinkToFit="1"/>
    </xf>
    <xf numFmtId="177" fontId="5" fillId="0" borderId="0" xfId="17" applyNumberFormat="1" applyFont="1" applyBorder="1" applyAlignment="1">
      <alignment vertical="center"/>
    </xf>
    <xf numFmtId="212" fontId="2" fillId="0" borderId="0" xfId="0" applyNumberFormat="1" applyFont="1" applyBorder="1" applyAlignment="1">
      <alignment horizontal="right" vertical="center"/>
    </xf>
    <xf numFmtId="212" fontId="5" fillId="0" borderId="0" xfId="0" applyNumberFormat="1" applyFont="1" applyBorder="1" applyAlignment="1">
      <alignment horizontal="right" vertical="center"/>
    </xf>
    <xf numFmtId="186" fontId="5" fillId="0" borderId="6" xfId="0" applyNumberFormat="1" applyFont="1" applyBorder="1" applyAlignment="1">
      <alignment horizontal="right" vertical="center"/>
    </xf>
    <xf numFmtId="188" fontId="5" fillId="0" borderId="6" xfId="17" applyNumberFormat="1" applyFont="1" applyBorder="1" applyAlignment="1">
      <alignment horizontal="right" vertical="center"/>
    </xf>
    <xf numFmtId="188" fontId="5" fillId="0" borderId="6" xfId="0" applyNumberFormat="1" applyFont="1" applyBorder="1" applyAlignment="1">
      <alignment horizontal="right" vertical="center"/>
    </xf>
    <xf numFmtId="192" fontId="5" fillId="0" borderId="6" xfId="17" applyNumberFormat="1" applyFont="1" applyBorder="1" applyAlignment="1">
      <alignment horizontal="right" vertical="center"/>
    </xf>
    <xf numFmtId="192" fontId="5" fillId="0" borderId="21" xfId="0" applyNumberFormat="1" applyFont="1" applyBorder="1" applyAlignment="1">
      <alignment horizontal="right" vertical="center"/>
    </xf>
    <xf numFmtId="186" fontId="9" fillId="0" borderId="6" xfId="0" applyNumberFormat="1" applyFont="1" applyBorder="1" applyAlignment="1">
      <alignment vertical="center"/>
    </xf>
    <xf numFmtId="189" fontId="9" fillId="0" borderId="6" xfId="0" applyNumberFormat="1" applyFont="1" applyBorder="1" applyAlignment="1">
      <alignment horizontal="right" vertical="center"/>
    </xf>
    <xf numFmtId="186" fontId="9" fillId="0" borderId="21" xfId="0" applyNumberFormat="1" applyFont="1" applyBorder="1" applyAlignment="1">
      <alignment vertical="center"/>
    </xf>
    <xf numFmtId="0" fontId="5" fillId="0" borderId="27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191" fontId="2" fillId="0" borderId="7" xfId="17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185" fontId="9" fillId="0" borderId="4" xfId="0" applyNumberFormat="1" applyFont="1" applyBorder="1" applyAlignment="1">
      <alignment vertical="center"/>
    </xf>
    <xf numFmtId="186" fontId="9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distributed" vertical="center"/>
    </xf>
    <xf numFmtId="38" fontId="4" fillId="0" borderId="23" xfId="17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37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2" xfId="17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distributed" vertical="center"/>
    </xf>
    <xf numFmtId="38" fontId="16" fillId="0" borderId="23" xfId="17" applyFont="1" applyBorder="1" applyAlignment="1">
      <alignment horizontal="center" vertical="center"/>
    </xf>
    <xf numFmtId="190" fontId="16" fillId="0" borderId="32" xfId="17" applyNumberFormat="1" applyFont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6" fillId="0" borderId="33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distributed" vertical="center"/>
    </xf>
    <xf numFmtId="184" fontId="4" fillId="0" borderId="35" xfId="0" applyNumberFormat="1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190" fontId="4" fillId="0" borderId="32" xfId="17" applyNumberFormat="1" applyFont="1" applyBorder="1" applyAlignment="1">
      <alignment horizontal="distributed" vertical="center"/>
    </xf>
    <xf numFmtId="191" fontId="9" fillId="0" borderId="6" xfId="17" applyNumberFormat="1" applyFont="1" applyBorder="1" applyAlignment="1">
      <alignment vertical="center"/>
    </xf>
    <xf numFmtId="212" fontId="9" fillId="0" borderId="6" xfId="17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91" fontId="9" fillId="0" borderId="21" xfId="17" applyNumberFormat="1" applyFont="1" applyBorder="1" applyAlignment="1">
      <alignment vertical="center"/>
    </xf>
    <xf numFmtId="0" fontId="4" fillId="0" borderId="39" xfId="0" applyFont="1" applyBorder="1" applyAlignment="1">
      <alignment horizontal="distributed"/>
    </xf>
    <xf numFmtId="0" fontId="4" fillId="0" borderId="4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189" fontId="4" fillId="0" borderId="39" xfId="0" applyNumberFormat="1" applyFont="1" applyBorder="1" applyAlignment="1">
      <alignment vertical="center"/>
    </xf>
    <xf numFmtId="191" fontId="4" fillId="0" borderId="39" xfId="0" applyNumberFormat="1" applyFont="1" applyBorder="1" applyAlignment="1">
      <alignment vertical="center"/>
    </xf>
    <xf numFmtId="189" fontId="4" fillId="0" borderId="28" xfId="0" applyNumberFormat="1" applyFont="1" applyBorder="1" applyAlignment="1">
      <alignment vertical="center"/>
    </xf>
    <xf numFmtId="191" fontId="4" fillId="0" borderId="28" xfId="0" applyNumberFormat="1" applyFont="1" applyBorder="1" applyAlignment="1">
      <alignment vertical="center"/>
    </xf>
    <xf numFmtId="0" fontId="4" fillId="0" borderId="28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/>
    </xf>
    <xf numFmtId="191" fontId="4" fillId="0" borderId="29" xfId="0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210" fontId="5" fillId="0" borderId="21" xfId="0" applyNumberFormat="1" applyFont="1" applyBorder="1" applyAlignment="1">
      <alignment vertical="center"/>
    </xf>
    <xf numFmtId="207" fontId="5" fillId="0" borderId="6" xfId="0" applyNumberFormat="1" applyFont="1" applyBorder="1" applyAlignment="1">
      <alignment vertical="center"/>
    </xf>
    <xf numFmtId="188" fontId="5" fillId="0" borderId="9" xfId="0" applyNumberFormat="1" applyFont="1" applyBorder="1" applyAlignment="1">
      <alignment vertical="center"/>
    </xf>
    <xf numFmtId="188" fontId="5" fillId="0" borderId="8" xfId="0" applyNumberFormat="1" applyFont="1" applyBorder="1" applyAlignment="1">
      <alignment vertical="center"/>
    </xf>
    <xf numFmtId="188" fontId="5" fillId="0" borderId="6" xfId="0" applyNumberFormat="1" applyFont="1" applyBorder="1" applyAlignment="1">
      <alignment vertical="center"/>
    </xf>
    <xf numFmtId="207" fontId="5" fillId="0" borderId="8" xfId="0" applyNumberFormat="1" applyFont="1" applyBorder="1" applyAlignment="1">
      <alignment vertical="center"/>
    </xf>
    <xf numFmtId="207" fontId="5" fillId="0" borderId="7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4" fillId="0" borderId="4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4" fillId="0" borderId="18" xfId="0" applyNumberFormat="1" applyFont="1" applyBorder="1" applyAlignment="1">
      <alignment horizontal="distributed" vertical="center"/>
    </xf>
    <xf numFmtId="185" fontId="2" fillId="0" borderId="10" xfId="17" applyNumberFormat="1" applyFont="1" applyBorder="1" applyAlignment="1">
      <alignment vertical="center"/>
    </xf>
    <xf numFmtId="185" fontId="5" fillId="0" borderId="4" xfId="17" applyNumberFormat="1" applyFont="1" applyBorder="1" applyAlignment="1">
      <alignment horizontal="right" vertical="center"/>
    </xf>
    <xf numFmtId="185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38" fontId="5" fillId="0" borderId="1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38" fontId="2" fillId="0" borderId="40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185" fontId="5" fillId="0" borderId="1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5" fontId="5" fillId="0" borderId="8" xfId="0" applyNumberFormat="1" applyFont="1" applyBorder="1" applyAlignment="1">
      <alignment horizontal="right" vertical="center"/>
    </xf>
    <xf numFmtId="38" fontId="5" fillId="0" borderId="3" xfId="17" applyFont="1" applyFill="1" applyBorder="1" applyAlignment="1">
      <alignment horizontal="right" vertical="center"/>
    </xf>
    <xf numFmtId="38" fontId="5" fillId="0" borderId="4" xfId="17" applyFont="1" applyFill="1" applyBorder="1" applyAlignment="1">
      <alignment horizontal="right" vertical="center"/>
    </xf>
    <xf numFmtId="186" fontId="5" fillId="0" borderId="24" xfId="0" applyNumberFormat="1" applyFont="1" applyBorder="1" applyAlignment="1">
      <alignment vertical="center"/>
    </xf>
    <xf numFmtId="212" fontId="4" fillId="0" borderId="0" xfId="0" applyNumberFormat="1" applyFont="1" applyAlignment="1">
      <alignment/>
    </xf>
    <xf numFmtId="177" fontId="5" fillId="0" borderId="6" xfId="17" applyNumberFormat="1" applyFont="1" applyBorder="1" applyAlignment="1">
      <alignment horizontal="right" vertical="center"/>
    </xf>
    <xf numFmtId="192" fontId="5" fillId="0" borderId="20" xfId="0" applyNumberFormat="1" applyFont="1" applyFill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 vertical="center"/>
    </xf>
    <xf numFmtId="189" fontId="5" fillId="0" borderId="3" xfId="0" applyNumberFormat="1" applyFont="1" applyBorder="1" applyAlignment="1">
      <alignment horizontal="right" vertical="center"/>
    </xf>
    <xf numFmtId="189" fontId="5" fillId="0" borderId="6" xfId="0" applyNumberFormat="1" applyFont="1" applyBorder="1" applyAlignment="1">
      <alignment horizontal="right" vertical="center"/>
    </xf>
    <xf numFmtId="210" fontId="4" fillId="0" borderId="0" xfId="0" applyNumberFormat="1" applyFont="1" applyAlignment="1">
      <alignment/>
    </xf>
    <xf numFmtId="189" fontId="2" fillId="0" borderId="0" xfId="17" applyNumberFormat="1" applyFont="1" applyBorder="1" applyAlignment="1">
      <alignment vertical="center"/>
    </xf>
    <xf numFmtId="220" fontId="5" fillId="0" borderId="0" xfId="0" applyNumberFormat="1" applyFont="1" applyBorder="1" applyAlignment="1">
      <alignment horizontal="right" vertical="center"/>
    </xf>
    <xf numFmtId="189" fontId="5" fillId="0" borderId="0" xfId="17" applyNumberFormat="1" applyFont="1" applyBorder="1" applyAlignment="1">
      <alignment horizontal="right" vertical="center"/>
    </xf>
    <xf numFmtId="220" fontId="4" fillId="0" borderId="0" xfId="0" applyNumberFormat="1" applyFont="1" applyBorder="1" applyAlignment="1">
      <alignment vertical="center"/>
    </xf>
    <xf numFmtId="177" fontId="4" fillId="0" borderId="23" xfId="17" applyNumberFormat="1" applyFont="1" applyBorder="1" applyAlignment="1">
      <alignment vertical="center"/>
    </xf>
    <xf numFmtId="212" fontId="4" fillId="0" borderId="0" xfId="17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38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219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77" fontId="5" fillId="0" borderId="23" xfId="17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76" fontId="5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horizontal="right" vertical="center"/>
    </xf>
    <xf numFmtId="189" fontId="2" fillId="0" borderId="11" xfId="0" applyNumberFormat="1" applyFont="1" applyBorder="1" applyAlignment="1">
      <alignment vertical="center"/>
    </xf>
    <xf numFmtId="212" fontId="5" fillId="0" borderId="1" xfId="17" applyNumberFormat="1" applyFont="1" applyBorder="1" applyAlignment="1">
      <alignment horizontal="right" vertical="center"/>
    </xf>
    <xf numFmtId="188" fontId="0" fillId="0" borderId="42" xfId="0" applyNumberFormat="1" applyFont="1" applyBorder="1" applyAlignment="1">
      <alignment vertical="center"/>
    </xf>
    <xf numFmtId="188" fontId="0" fillId="0" borderId="33" xfId="0" applyNumberFormat="1" applyFont="1" applyBorder="1" applyAlignment="1">
      <alignment/>
    </xf>
    <xf numFmtId="188" fontId="0" fillId="0" borderId="0" xfId="0" applyNumberFormat="1" applyFont="1" applyBorder="1" applyAlignment="1">
      <alignment horizontal="distributed" vertical="center"/>
    </xf>
    <xf numFmtId="188" fontId="0" fillId="0" borderId="0" xfId="0" applyNumberFormat="1" applyFont="1" applyBorder="1" applyAlignment="1">
      <alignment vertical="center"/>
    </xf>
    <xf numFmtId="210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188" fontId="0" fillId="0" borderId="43" xfId="0" applyNumberFormat="1" applyFont="1" applyFill="1" applyBorder="1" applyAlignment="1">
      <alignment horizontal="distributed" vertical="center"/>
    </xf>
    <xf numFmtId="185" fontId="5" fillId="0" borderId="1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horizontal="right" vertical="center"/>
    </xf>
    <xf numFmtId="38" fontId="5" fillId="0" borderId="23" xfId="17" applyFont="1" applyBorder="1" applyAlignment="1">
      <alignment vertical="center"/>
    </xf>
    <xf numFmtId="210" fontId="5" fillId="0" borderId="6" xfId="0" applyNumberFormat="1" applyFont="1" applyBorder="1" applyAlignment="1">
      <alignment vertical="center"/>
    </xf>
    <xf numFmtId="220" fontId="2" fillId="0" borderId="12" xfId="0" applyNumberFormat="1" applyFont="1" applyBorder="1" applyAlignment="1">
      <alignment vertical="center"/>
    </xf>
    <xf numFmtId="210" fontId="2" fillId="0" borderId="0" xfId="0" applyNumberFormat="1" applyFont="1" applyAlignment="1">
      <alignment vertical="center"/>
    </xf>
    <xf numFmtId="188" fontId="0" fillId="0" borderId="19" xfId="0" applyNumberFormat="1" applyFont="1" applyBorder="1" applyAlignment="1">
      <alignment vertical="center"/>
    </xf>
    <xf numFmtId="220" fontId="5" fillId="0" borderId="0" xfId="0" applyNumberFormat="1" applyFont="1" applyAlignment="1">
      <alignment/>
    </xf>
    <xf numFmtId="220" fontId="4" fillId="0" borderId="0" xfId="0" applyNumberFormat="1" applyFont="1" applyAlignment="1">
      <alignment horizontal="right"/>
    </xf>
    <xf numFmtId="191" fontId="4" fillId="0" borderId="0" xfId="0" applyNumberFormat="1" applyFont="1" applyAlignment="1">
      <alignment/>
    </xf>
    <xf numFmtId="38" fontId="5" fillId="0" borderId="21" xfId="17" applyFont="1" applyFill="1" applyBorder="1" applyAlignment="1">
      <alignment vertical="center"/>
    </xf>
    <xf numFmtId="177" fontId="5" fillId="0" borderId="22" xfId="17" applyNumberFormat="1" applyFont="1" applyBorder="1" applyAlignment="1">
      <alignment vertical="center"/>
    </xf>
    <xf numFmtId="189" fontId="5" fillId="0" borderId="0" xfId="0" applyNumberFormat="1" applyFont="1" applyBorder="1" applyAlignment="1">
      <alignment horizontal="distributed" vertical="center" wrapText="1"/>
    </xf>
    <xf numFmtId="209" fontId="5" fillId="0" borderId="0" xfId="0" applyNumberFormat="1" applyFont="1" applyBorder="1" applyAlignment="1">
      <alignment horizontal="distributed" vertical="center" wrapText="1"/>
    </xf>
    <xf numFmtId="40" fontId="4" fillId="0" borderId="0" xfId="17" applyNumberFormat="1" applyFont="1" applyAlignment="1">
      <alignment/>
    </xf>
    <xf numFmtId="233" fontId="5" fillId="0" borderId="0" xfId="17" applyNumberFormat="1" applyFont="1" applyBorder="1" applyAlignment="1">
      <alignment vertical="center"/>
    </xf>
    <xf numFmtId="209" fontId="5" fillId="0" borderId="0" xfId="17" applyNumberFormat="1" applyFont="1" applyBorder="1" applyAlignment="1">
      <alignment horizontal="right" vertical="center"/>
    </xf>
    <xf numFmtId="209" fontId="2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209" fontId="5" fillId="0" borderId="0" xfId="0" applyNumberFormat="1" applyFont="1" applyBorder="1" applyAlignment="1">
      <alignment vertical="center"/>
    </xf>
    <xf numFmtId="38" fontId="2" fillId="0" borderId="0" xfId="17" applyFont="1" applyBorder="1" applyAlignment="1">
      <alignment vertical="center"/>
    </xf>
    <xf numFmtId="189" fontId="15" fillId="0" borderId="22" xfId="0" applyNumberFormat="1" applyFont="1" applyFill="1" applyBorder="1" applyAlignment="1">
      <alignment horizontal="center" vertical="center"/>
    </xf>
    <xf numFmtId="0" fontId="16" fillId="0" borderId="40" xfId="0" applyFont="1" applyBorder="1" applyAlignment="1">
      <alignment horizontal="distributed" vertical="center"/>
    </xf>
    <xf numFmtId="0" fontId="16" fillId="0" borderId="31" xfId="0" applyFont="1" applyBorder="1" applyAlignment="1">
      <alignment horizontal="distributed" vertical="center"/>
    </xf>
    <xf numFmtId="0" fontId="16" fillId="0" borderId="24" xfId="0" applyFont="1" applyBorder="1" applyAlignment="1">
      <alignment horizontal="distributed" vertical="center"/>
    </xf>
    <xf numFmtId="0" fontId="16" fillId="0" borderId="30" xfId="0" applyFont="1" applyBorder="1" applyAlignment="1">
      <alignment horizontal="distributed" vertical="center"/>
    </xf>
    <xf numFmtId="190" fontId="16" fillId="0" borderId="11" xfId="17" applyNumberFormat="1" applyFont="1" applyBorder="1" applyAlignment="1">
      <alignment horizontal="distributed" vertical="center"/>
    </xf>
    <xf numFmtId="190" fontId="16" fillId="0" borderId="31" xfId="17" applyNumberFormat="1" applyFont="1" applyBorder="1" applyAlignment="1">
      <alignment horizontal="distributed" vertical="center"/>
    </xf>
    <xf numFmtId="0" fontId="12" fillId="0" borderId="4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90" fontId="4" fillId="0" borderId="11" xfId="17" applyNumberFormat="1" applyFont="1" applyBorder="1" applyAlignment="1">
      <alignment horizontal="distributed" vertical="center"/>
    </xf>
    <xf numFmtId="190" fontId="4" fillId="0" borderId="40" xfId="17" applyNumberFormat="1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  <xf numFmtId="38" fontId="4" fillId="0" borderId="40" xfId="17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4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40" xfId="0" applyFont="1" applyFill="1" applyBorder="1" applyAlignment="1">
      <alignment horizontal="center"/>
    </xf>
    <xf numFmtId="0" fontId="16" fillId="0" borderId="43" xfId="0" applyFont="1" applyBorder="1" applyAlignment="1">
      <alignment horizontal="distributed" vertical="center"/>
    </xf>
    <xf numFmtId="0" fontId="16" fillId="0" borderId="4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事業所数・従業者数・製造品出荷額等の推移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6425"/>
          <c:w val="0.8477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'グラフ '!$A$113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 '!$B$112:$H$112</c:f>
              <c:strCache>
                <c:ptCount val="7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</c:strCache>
            </c:strRef>
          </c:cat>
          <c:val>
            <c:numRef>
              <c:f>'グラフ '!$B$113:$H$113</c:f>
              <c:numCache>
                <c:ptCount val="7"/>
                <c:pt idx="0">
                  <c:v>100</c:v>
                </c:pt>
                <c:pt idx="1">
                  <c:v>93.6</c:v>
                </c:pt>
                <c:pt idx="2">
                  <c:v>84.4</c:v>
                </c:pt>
                <c:pt idx="3">
                  <c:v>87.6</c:v>
                </c:pt>
                <c:pt idx="4">
                  <c:v>80.8</c:v>
                </c:pt>
                <c:pt idx="5">
                  <c:v>82.9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 '!$A$114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 '!$B$112:$H$112</c:f>
              <c:strCache>
                <c:ptCount val="7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</c:strCache>
            </c:strRef>
          </c:cat>
          <c:val>
            <c:numRef>
              <c:f>'グラフ '!$B$114:$H$114</c:f>
              <c:numCache>
                <c:ptCount val="7"/>
                <c:pt idx="0">
                  <c:v>100</c:v>
                </c:pt>
                <c:pt idx="1">
                  <c:v>101.1</c:v>
                </c:pt>
                <c:pt idx="2">
                  <c:v>91.5</c:v>
                </c:pt>
                <c:pt idx="3">
                  <c:v>100.8</c:v>
                </c:pt>
                <c:pt idx="4">
                  <c:v>94.7</c:v>
                </c:pt>
                <c:pt idx="5">
                  <c:v>96.7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 '!$A$115</c:f>
              <c:strCache>
                <c:ptCount val="1"/>
                <c:pt idx="0">
                  <c:v>製造品
出荷額等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 '!$B$112:$H$112</c:f>
              <c:strCache>
                <c:ptCount val="7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</c:strCache>
            </c:strRef>
          </c:cat>
          <c:val>
            <c:numRef>
              <c:f>'グラフ '!$B$115:$H$115</c:f>
              <c:numCache>
                <c:ptCount val="7"/>
                <c:pt idx="0">
                  <c:v>100</c:v>
                </c:pt>
                <c:pt idx="1">
                  <c:v>96.2</c:v>
                </c:pt>
                <c:pt idx="2">
                  <c:v>93.3</c:v>
                </c:pt>
                <c:pt idx="3">
                  <c:v>84.8</c:v>
                </c:pt>
                <c:pt idx="4">
                  <c:v>93.6</c:v>
                </c:pt>
                <c:pt idx="5">
                  <c:v>102.7</c:v>
                </c:pt>
              </c:numCache>
            </c:numRef>
          </c:val>
          <c:smooth val="0"/>
        </c:ser>
        <c:axId val="54688680"/>
        <c:axId val="22436073"/>
      </c:lineChart>
      <c:catAx>
        <c:axId val="54688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36073"/>
        <c:crosses val="autoZero"/>
        <c:auto val="1"/>
        <c:lblOffset val="100"/>
        <c:noMultiLvlLbl val="0"/>
      </c:catAx>
      <c:valAx>
        <c:axId val="22436073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crossAx val="5468868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05125"/>
          <c:w val="0.15475"/>
          <c:h val="0.211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第1図　産業中分類別事業所数割合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0"/>
        <c:ser>
          <c:idx val="0"/>
          <c:order val="0"/>
          <c:tx>
            <c:strRef>
              <c:f>'グラフ '!$B$117</c:f>
              <c:strCache>
                <c:ptCount val="1"/>
                <c:pt idx="0">
                  <c:v>事業所数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
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電子部品
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その他の業種
20.8%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 '!$A$118:$A$126</c:f>
              <c:strCache>
                <c:ptCount val="9"/>
                <c:pt idx="0">
                  <c:v>家 具</c:v>
                </c:pt>
                <c:pt idx="1">
                  <c:v>金 属</c:v>
                </c:pt>
                <c:pt idx="2">
                  <c:v>木 材</c:v>
                </c:pt>
                <c:pt idx="3">
                  <c:v>一般機械</c:v>
                </c:pt>
                <c:pt idx="4">
                  <c:v>ﾌﾟﾗｽﾁｯｸ</c:v>
                </c:pt>
                <c:pt idx="5">
                  <c:v>輸送機械</c:v>
                </c:pt>
                <c:pt idx="6">
                  <c:v>食料品</c:v>
                </c:pt>
                <c:pt idx="7">
                  <c:v>電子部品</c:v>
                </c:pt>
                <c:pt idx="8">
                  <c:v>その他の業種</c:v>
                </c:pt>
              </c:strCache>
            </c:strRef>
          </c:cat>
          <c:val>
            <c:numRef>
              <c:f>'グラフ '!$B$118:$B$126</c:f>
              <c:numCache>
                <c:ptCount val="9"/>
                <c:pt idx="0">
                  <c:v>107</c:v>
                </c:pt>
                <c:pt idx="1">
                  <c:v>76</c:v>
                </c:pt>
                <c:pt idx="2">
                  <c:v>72</c:v>
                </c:pt>
                <c:pt idx="3">
                  <c:v>58</c:v>
                </c:pt>
                <c:pt idx="4">
                  <c:v>49</c:v>
                </c:pt>
                <c:pt idx="5">
                  <c:v>39</c:v>
                </c:pt>
                <c:pt idx="6">
                  <c:v>21</c:v>
                </c:pt>
                <c:pt idx="7">
                  <c:v>17</c:v>
                </c:pt>
                <c:pt idx="8">
                  <c:v>115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第2図　産業中分類別従業者数割合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0"/>
        <c:ser>
          <c:idx val="0"/>
          <c:order val="0"/>
          <c:tx>
            <c:strRef>
              <c:f>'グラフ '!$E$117</c:f>
              <c:strCache>
                <c:ptCount val="1"/>
                <c:pt idx="0">
                  <c:v>従業者数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一般機械
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
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精密機械
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 '!$D$118:$D$128</c:f>
              <c:strCache>
                <c:ptCount val="11"/>
                <c:pt idx="0">
                  <c:v>ﾌﾟﾗｽﾁｯｸ</c:v>
                </c:pt>
                <c:pt idx="1">
                  <c:v>電子部品</c:v>
                </c:pt>
                <c:pt idx="2">
                  <c:v>輸送機械</c:v>
                </c:pt>
                <c:pt idx="3">
                  <c:v>金属</c:v>
                </c:pt>
                <c:pt idx="4">
                  <c:v>家具</c:v>
                </c:pt>
                <c:pt idx="5">
                  <c:v>木材</c:v>
                </c:pt>
                <c:pt idx="6">
                  <c:v>非 鉄</c:v>
                </c:pt>
                <c:pt idx="7">
                  <c:v>一般機械</c:v>
                </c:pt>
                <c:pt idx="8">
                  <c:v>食料品</c:v>
                </c:pt>
                <c:pt idx="9">
                  <c:v>精密機械</c:v>
                </c:pt>
                <c:pt idx="10">
                  <c:v>その他の業種</c:v>
                </c:pt>
              </c:strCache>
            </c:strRef>
          </c:cat>
          <c:val>
            <c:numRef>
              <c:f>'グラフ '!$E$118:$E$128</c:f>
              <c:numCache>
                <c:ptCount val="11"/>
                <c:pt idx="0">
                  <c:v>1769</c:v>
                </c:pt>
                <c:pt idx="1">
                  <c:v>1708</c:v>
                </c:pt>
                <c:pt idx="2">
                  <c:v>1504</c:v>
                </c:pt>
                <c:pt idx="3">
                  <c:v>1282</c:v>
                </c:pt>
                <c:pt idx="4">
                  <c:v>1175</c:v>
                </c:pt>
                <c:pt idx="5">
                  <c:v>1131</c:v>
                </c:pt>
                <c:pt idx="6">
                  <c:v>742</c:v>
                </c:pt>
                <c:pt idx="7">
                  <c:v>781</c:v>
                </c:pt>
                <c:pt idx="8">
                  <c:v>680</c:v>
                </c:pt>
                <c:pt idx="9">
                  <c:v>678</c:v>
                </c:pt>
                <c:pt idx="10">
                  <c:v>2336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第3図　産業中分類別製造品出荷額等割合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'グラフ '!$H$117</c:f>
              <c:strCache>
                <c:ptCount val="1"/>
                <c:pt idx="0">
                  <c:v>製造品出荷額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電気機械
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木材
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
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その他業種
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 '!$G$118:$G$130</c:f>
              <c:strCache>
                <c:ptCount val="13"/>
                <c:pt idx="0">
                  <c:v>ﾌﾟﾗｽﾁｯｸ</c:v>
                </c:pt>
                <c:pt idx="1">
                  <c:v>電子部品</c:v>
                </c:pt>
                <c:pt idx="2">
                  <c:v>化学</c:v>
                </c:pt>
                <c:pt idx="3">
                  <c:v>輸送機械</c:v>
                </c:pt>
                <c:pt idx="4">
                  <c:v>金属</c:v>
                </c:pt>
                <c:pt idx="5">
                  <c:v>非鉄</c:v>
                </c:pt>
                <c:pt idx="6">
                  <c:v>一般機械</c:v>
                </c:pt>
                <c:pt idx="7">
                  <c:v>電気機械</c:v>
                </c:pt>
                <c:pt idx="8">
                  <c:v>木材</c:v>
                </c:pt>
                <c:pt idx="9">
                  <c:v>精密機械</c:v>
                </c:pt>
                <c:pt idx="10">
                  <c:v>家具</c:v>
                </c:pt>
                <c:pt idx="11">
                  <c:v>食料品</c:v>
                </c:pt>
                <c:pt idx="12">
                  <c:v>その他業種</c:v>
                </c:pt>
              </c:strCache>
            </c:strRef>
          </c:cat>
          <c:val>
            <c:numRef>
              <c:f>'グラフ '!$H$118:$H$130</c:f>
              <c:numCache>
                <c:ptCount val="13"/>
                <c:pt idx="0">
                  <c:v>5515219</c:v>
                </c:pt>
                <c:pt idx="1">
                  <c:v>5510243</c:v>
                </c:pt>
                <c:pt idx="2">
                  <c:v>3121521</c:v>
                </c:pt>
                <c:pt idx="3">
                  <c:v>3120492</c:v>
                </c:pt>
                <c:pt idx="4">
                  <c:v>2931026</c:v>
                </c:pt>
                <c:pt idx="5">
                  <c:v>2892099</c:v>
                </c:pt>
                <c:pt idx="6">
                  <c:v>2532099</c:v>
                </c:pt>
                <c:pt idx="7">
                  <c:v>2003192</c:v>
                </c:pt>
                <c:pt idx="8">
                  <c:v>1907661</c:v>
                </c:pt>
                <c:pt idx="9">
                  <c:v>1848122</c:v>
                </c:pt>
                <c:pt idx="10">
                  <c:v>1681508</c:v>
                </c:pt>
                <c:pt idx="11">
                  <c:v>1098413</c:v>
                </c:pt>
                <c:pt idx="12">
                  <c:v>3137255</c:v>
                </c:pt>
              </c:numCache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0.0835</cdr:y>
    </cdr:from>
    <cdr:to>
      <cdr:x>0.65375</cdr:x>
      <cdr:y>0.13075</cdr:y>
    </cdr:to>
    <cdr:sp>
      <cdr:nvSpPr>
        <cdr:cNvPr id="1" name="Rectangle 1"/>
        <cdr:cNvSpPr>
          <a:spLocks/>
        </cdr:cNvSpPr>
      </cdr:nvSpPr>
      <cdr:spPr>
        <a:xfrm>
          <a:off x="2400300" y="390525"/>
          <a:ext cx="21145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(指数　平成12年＝100)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0.43975</cdr:x>
      <cdr:y>0.4965</cdr:y>
    </cdr:from>
    <cdr:to>
      <cdr:x>0.564</cdr:x>
      <cdr:y>0.61575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2219325"/>
          <a:ext cx="866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事業所
554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0.49025</cdr:y>
    </cdr:from>
    <cdr:to>
      <cdr:x>0.56875</cdr:x>
      <cdr:y>0.6175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2200275"/>
          <a:ext cx="962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従業者
13,786人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0.41475</cdr:x>
      <cdr:y>0.447</cdr:y>
    </cdr:from>
    <cdr:to>
      <cdr:x>0.57525</cdr:x>
      <cdr:y>0.64775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2000250"/>
          <a:ext cx="11239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製造品
出荷額等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37,298,850
</a:t>
          </a: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万円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847725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28575"/>
        <a:ext cx="69151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6</xdr:col>
      <xdr:colOff>933450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0" y="4848225"/>
        <a:ext cx="70008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55</xdr:row>
      <xdr:rowOff>0</xdr:rowOff>
    </xdr:from>
    <xdr:to>
      <xdr:col>6</xdr:col>
      <xdr:colOff>962025</xdr:colOff>
      <xdr:row>81</xdr:row>
      <xdr:rowOff>38100</xdr:rowOff>
    </xdr:to>
    <xdr:graphicFrame>
      <xdr:nvGraphicFramePr>
        <xdr:cNvPr id="3" name="Chart 3"/>
        <xdr:cNvGraphicFramePr/>
      </xdr:nvGraphicFramePr>
      <xdr:xfrm>
        <a:off x="28575" y="9429750"/>
        <a:ext cx="700087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83</xdr:row>
      <xdr:rowOff>133350</xdr:rowOff>
    </xdr:from>
    <xdr:to>
      <xdr:col>6</xdr:col>
      <xdr:colOff>952500</xdr:colOff>
      <xdr:row>110</xdr:row>
      <xdr:rowOff>0</xdr:rowOff>
    </xdr:to>
    <xdr:graphicFrame>
      <xdr:nvGraphicFramePr>
        <xdr:cNvPr id="4" name="Chart 4"/>
        <xdr:cNvGraphicFramePr/>
      </xdr:nvGraphicFramePr>
      <xdr:xfrm>
        <a:off x="19050" y="14363700"/>
        <a:ext cx="7000875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19050</xdr:colOff>
      <xdr:row>40</xdr:row>
      <xdr:rowOff>66675</xdr:rowOff>
    </xdr:from>
    <xdr:to>
      <xdr:col>2</xdr:col>
      <xdr:colOff>314325</xdr:colOff>
      <xdr:row>41</xdr:row>
      <xdr:rowOff>19050</xdr:rowOff>
    </xdr:to>
    <xdr:sp>
      <xdr:nvSpPr>
        <xdr:cNvPr id="5" name="Line 5"/>
        <xdr:cNvSpPr>
          <a:spLocks/>
        </xdr:cNvSpPr>
      </xdr:nvSpPr>
      <xdr:spPr>
        <a:xfrm>
          <a:off x="1781175" y="6924675"/>
          <a:ext cx="2952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94</xdr:row>
      <xdr:rowOff>0</xdr:rowOff>
    </xdr:from>
    <xdr:to>
      <xdr:col>3</xdr:col>
      <xdr:colOff>800100</xdr:colOff>
      <xdr:row>94</xdr:row>
      <xdr:rowOff>161925</xdr:rowOff>
    </xdr:to>
    <xdr:sp>
      <xdr:nvSpPr>
        <xdr:cNvPr id="6" name="Line 6"/>
        <xdr:cNvSpPr>
          <a:spLocks/>
        </xdr:cNvSpPr>
      </xdr:nvSpPr>
      <xdr:spPr>
        <a:xfrm>
          <a:off x="2971800" y="16116300"/>
          <a:ext cx="666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91</xdr:row>
      <xdr:rowOff>85725</xdr:rowOff>
    </xdr:from>
    <xdr:to>
      <xdr:col>3</xdr:col>
      <xdr:colOff>695325</xdr:colOff>
      <xdr:row>92</xdr:row>
      <xdr:rowOff>142875</xdr:rowOff>
    </xdr:to>
    <xdr:sp>
      <xdr:nvSpPr>
        <xdr:cNvPr id="7" name="Line 7"/>
        <xdr:cNvSpPr>
          <a:spLocks/>
        </xdr:cNvSpPr>
      </xdr:nvSpPr>
      <xdr:spPr>
        <a:xfrm>
          <a:off x="3238500" y="15687675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89</xdr:row>
      <xdr:rowOff>123825</xdr:rowOff>
    </xdr:from>
    <xdr:to>
      <xdr:col>3</xdr:col>
      <xdr:colOff>933450</xdr:colOff>
      <xdr:row>91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3600450" y="1538287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1066800</xdr:colOff>
      <xdr:row>97</xdr:row>
      <xdr:rowOff>47625</xdr:rowOff>
    </xdr:from>
    <xdr:to>
      <xdr:col>3</xdr:col>
      <xdr:colOff>561975</xdr:colOff>
      <xdr:row>97</xdr:row>
      <xdr:rowOff>57150</xdr:rowOff>
    </xdr:to>
    <xdr:sp>
      <xdr:nvSpPr>
        <xdr:cNvPr id="9" name="Line 9"/>
        <xdr:cNvSpPr>
          <a:spLocks/>
        </xdr:cNvSpPr>
      </xdr:nvSpPr>
      <xdr:spPr>
        <a:xfrm flipV="1">
          <a:off x="2828925" y="1667827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10</xdr:row>
      <xdr:rowOff>85725</xdr:rowOff>
    </xdr:from>
    <xdr:to>
      <xdr:col>3</xdr:col>
      <xdr:colOff>285750</xdr:colOff>
      <xdr:row>10</xdr:row>
      <xdr:rowOff>95250</xdr:rowOff>
    </xdr:to>
    <xdr:sp>
      <xdr:nvSpPr>
        <xdr:cNvPr id="1" name="Line 2"/>
        <xdr:cNvSpPr>
          <a:spLocks/>
        </xdr:cNvSpPr>
      </xdr:nvSpPr>
      <xdr:spPr>
        <a:xfrm>
          <a:off x="1390650" y="3476625"/>
          <a:ext cx="1628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7:O131"/>
  <sheetViews>
    <sheetView tabSelected="1" workbookViewId="0" topLeftCell="A1">
      <selection activeCell="A1" sqref="A1"/>
    </sheetView>
  </sheetViews>
  <sheetFormatPr defaultColWidth="9.00390625" defaultRowHeight="13.5"/>
  <cols>
    <col min="2" max="7" width="14.125" style="0" customWidth="1"/>
    <col min="8" max="8" width="9.50390625" style="0" bestFit="1" customWidth="1"/>
    <col min="9" max="9" width="17.50390625" style="0" customWidth="1"/>
    <col min="10" max="10" width="9.875" style="0" bestFit="1" customWidth="1"/>
  </cols>
  <sheetData>
    <row r="49" ht="13.5" customHeight="1"/>
    <row r="50" ht="13.5" customHeight="1"/>
    <row r="51" ht="13.5" customHeight="1"/>
    <row r="97" ht="13.5">
      <c r="J97" s="44"/>
    </row>
    <row r="111" spans="1:14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5" ht="27.75" customHeight="1">
      <c r="A112" s="71"/>
      <c r="B112" s="72" t="s">
        <v>239</v>
      </c>
      <c r="C112" s="72" t="s">
        <v>240</v>
      </c>
      <c r="D112" s="72" t="s">
        <v>241</v>
      </c>
      <c r="E112" s="73" t="s">
        <v>242</v>
      </c>
      <c r="F112" s="73" t="s">
        <v>243</v>
      </c>
      <c r="G112" s="365" t="s">
        <v>244</v>
      </c>
      <c r="H112" s="361"/>
      <c r="I112" s="361"/>
      <c r="J112" s="361"/>
      <c r="K112" s="361"/>
      <c r="L112" s="361"/>
      <c r="M112" s="361"/>
      <c r="N112" s="361"/>
      <c r="O112" s="210"/>
    </row>
    <row r="113" spans="1:15" ht="13.5">
      <c r="A113" s="74" t="s">
        <v>41</v>
      </c>
      <c r="B113" s="75">
        <v>100</v>
      </c>
      <c r="C113" s="75">
        <v>93.6</v>
      </c>
      <c r="D113" s="75">
        <v>84.4</v>
      </c>
      <c r="E113" s="75">
        <v>87.6</v>
      </c>
      <c r="F113" s="75">
        <v>80.8</v>
      </c>
      <c r="G113" s="359">
        <v>82.9</v>
      </c>
      <c r="H113" s="362"/>
      <c r="I113" s="362"/>
      <c r="J113" s="362"/>
      <c r="K113" s="362"/>
      <c r="L113" s="362"/>
      <c r="M113" s="363"/>
      <c r="N113" s="363"/>
      <c r="O113" s="3"/>
    </row>
    <row r="114" spans="1:15" ht="13.5">
      <c r="A114" s="76" t="s">
        <v>42</v>
      </c>
      <c r="B114" s="75">
        <v>100</v>
      </c>
      <c r="C114" s="75">
        <v>101.1</v>
      </c>
      <c r="D114" s="75">
        <v>91.5</v>
      </c>
      <c r="E114" s="75">
        <v>100.8</v>
      </c>
      <c r="F114" s="75">
        <v>94.7</v>
      </c>
      <c r="G114" s="359">
        <v>96.7</v>
      </c>
      <c r="H114" s="364"/>
      <c r="I114" s="364"/>
      <c r="J114" s="364"/>
      <c r="K114" s="364"/>
      <c r="L114" s="364"/>
      <c r="M114" s="363"/>
      <c r="N114" s="363"/>
      <c r="O114" s="3"/>
    </row>
    <row r="115" spans="1:15" ht="27">
      <c r="A115" s="77" t="s">
        <v>43</v>
      </c>
      <c r="B115" s="372">
        <v>100</v>
      </c>
      <c r="C115" s="78">
        <v>96.2</v>
      </c>
      <c r="D115" s="78">
        <v>93.3</v>
      </c>
      <c r="E115" s="78">
        <v>84.8</v>
      </c>
      <c r="F115" s="78">
        <v>93.6</v>
      </c>
      <c r="G115" s="360">
        <v>102.7</v>
      </c>
      <c r="H115" s="364"/>
      <c r="I115" s="364"/>
      <c r="J115" s="364"/>
      <c r="K115" s="364"/>
      <c r="L115" s="364"/>
      <c r="M115" s="363"/>
      <c r="N115" s="363"/>
      <c r="O115" s="3"/>
    </row>
    <row r="116" spans="9:15" ht="13.5">
      <c r="I116" s="3"/>
      <c r="J116" s="3"/>
      <c r="K116" s="3"/>
      <c r="L116" s="3"/>
      <c r="M116" s="3"/>
      <c r="N116" s="3"/>
      <c r="O116" s="3"/>
    </row>
    <row r="117" spans="1:8" ht="14.25">
      <c r="A117" s="80"/>
      <c r="B117" s="81" t="s">
        <v>41</v>
      </c>
      <c r="C117" s="81"/>
      <c r="D117" s="80"/>
      <c r="E117" s="80" t="s">
        <v>42</v>
      </c>
      <c r="F117" s="81"/>
      <c r="G117" s="81"/>
      <c r="H117" s="80" t="s">
        <v>44</v>
      </c>
    </row>
    <row r="118" spans="1:8" ht="14.25">
      <c r="A118" t="s">
        <v>245</v>
      </c>
      <c r="B118">
        <v>107</v>
      </c>
      <c r="C118" s="12"/>
      <c r="D118" t="s">
        <v>246</v>
      </c>
      <c r="E118">
        <v>1769</v>
      </c>
      <c r="F118" s="80"/>
      <c r="G118" t="s">
        <v>246</v>
      </c>
      <c r="H118">
        <v>5515219</v>
      </c>
    </row>
    <row r="119" spans="1:8" ht="14.25">
      <c r="A119" t="s">
        <v>247</v>
      </c>
      <c r="B119">
        <v>76</v>
      </c>
      <c r="C119" s="12"/>
      <c r="D119" t="s">
        <v>19</v>
      </c>
      <c r="E119">
        <v>1708</v>
      </c>
      <c r="F119" s="80"/>
      <c r="G119" t="s">
        <v>19</v>
      </c>
      <c r="H119">
        <v>5510243</v>
      </c>
    </row>
    <row r="120" spans="1:8" ht="14.25">
      <c r="A120" t="s">
        <v>45</v>
      </c>
      <c r="B120">
        <v>72</v>
      </c>
      <c r="C120" s="18"/>
      <c r="D120" t="s">
        <v>172</v>
      </c>
      <c r="E120">
        <v>1504</v>
      </c>
      <c r="F120" s="80"/>
      <c r="G120" t="s">
        <v>171</v>
      </c>
      <c r="H120">
        <v>3121521</v>
      </c>
    </row>
    <row r="121" spans="1:8" ht="14.25">
      <c r="A121" t="s">
        <v>147</v>
      </c>
      <c r="B121">
        <v>58</v>
      </c>
      <c r="C121" s="12"/>
      <c r="D121" t="s">
        <v>164</v>
      </c>
      <c r="E121">
        <v>1282</v>
      </c>
      <c r="F121" s="80"/>
      <c r="G121" t="s">
        <v>248</v>
      </c>
      <c r="H121">
        <v>3120492</v>
      </c>
    </row>
    <row r="122" spans="1:8" ht="14.25">
      <c r="A122" t="s">
        <v>146</v>
      </c>
      <c r="B122">
        <v>49</v>
      </c>
      <c r="C122" s="81"/>
      <c r="D122" t="s">
        <v>165</v>
      </c>
      <c r="E122">
        <v>1175</v>
      </c>
      <c r="F122" s="80"/>
      <c r="G122" t="s">
        <v>164</v>
      </c>
      <c r="H122">
        <v>2931026</v>
      </c>
    </row>
    <row r="123" spans="1:8" ht="14.25">
      <c r="A123" t="s">
        <v>148</v>
      </c>
      <c r="B123">
        <v>39</v>
      </c>
      <c r="C123" s="12"/>
      <c r="D123" t="s">
        <v>166</v>
      </c>
      <c r="E123">
        <v>1131</v>
      </c>
      <c r="F123" s="80"/>
      <c r="G123" t="s">
        <v>173</v>
      </c>
      <c r="H123">
        <v>2892099</v>
      </c>
    </row>
    <row r="124" spans="1:8" ht="14.25">
      <c r="A124" t="s">
        <v>249</v>
      </c>
      <c r="B124">
        <v>21</v>
      </c>
      <c r="C124" s="18"/>
      <c r="D124" t="s">
        <v>250</v>
      </c>
      <c r="E124">
        <v>742</v>
      </c>
      <c r="F124" s="80"/>
      <c r="G124" t="s">
        <v>169</v>
      </c>
      <c r="H124">
        <v>2532099</v>
      </c>
    </row>
    <row r="125" spans="1:8" ht="14.25">
      <c r="A125" t="s">
        <v>19</v>
      </c>
      <c r="B125">
        <v>17</v>
      </c>
      <c r="C125" s="18"/>
      <c r="D125" t="s">
        <v>169</v>
      </c>
      <c r="E125">
        <v>781</v>
      </c>
      <c r="F125" s="80"/>
      <c r="G125" t="s">
        <v>174</v>
      </c>
      <c r="H125">
        <v>2003192</v>
      </c>
    </row>
    <row r="126" spans="1:9" ht="14.25">
      <c r="A126" t="s">
        <v>40</v>
      </c>
      <c r="B126">
        <v>115</v>
      </c>
      <c r="C126" s="18"/>
      <c r="D126" t="s">
        <v>167</v>
      </c>
      <c r="E126">
        <v>680</v>
      </c>
      <c r="F126" s="82"/>
      <c r="G126" t="s">
        <v>166</v>
      </c>
      <c r="H126">
        <v>1907661</v>
      </c>
      <c r="I126" s="79"/>
    </row>
    <row r="127" spans="2:8" ht="13.5">
      <c r="B127">
        <f>SUM(B118:B126)</f>
        <v>554</v>
      </c>
      <c r="D127" t="s">
        <v>168</v>
      </c>
      <c r="E127">
        <v>678</v>
      </c>
      <c r="G127" t="s">
        <v>168</v>
      </c>
      <c r="H127">
        <v>1848122</v>
      </c>
    </row>
    <row r="128" spans="4:8" ht="13.5">
      <c r="D128" t="s">
        <v>40</v>
      </c>
      <c r="E128">
        <v>2336</v>
      </c>
      <c r="G128" t="s">
        <v>165</v>
      </c>
      <c r="H128">
        <v>1681508</v>
      </c>
    </row>
    <row r="129" spans="5:8" ht="13.5">
      <c r="E129">
        <f>SUM(E118:E128)</f>
        <v>13786</v>
      </c>
      <c r="G129" t="s">
        <v>167</v>
      </c>
      <c r="H129">
        <v>1098413</v>
      </c>
    </row>
    <row r="130" spans="7:8" ht="13.5">
      <c r="G130" t="s">
        <v>175</v>
      </c>
      <c r="H130">
        <v>3137255</v>
      </c>
    </row>
    <row r="131" ht="13.5">
      <c r="H131">
        <f>SUM(H118:H130)</f>
        <v>37298850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8" r:id="rId2"/>
  <rowBreaks count="1" manualBreakCount="1">
    <brk id="55" max="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10.875" style="6" customWidth="1"/>
    <col min="2" max="2" width="14.00390625" style="6" customWidth="1"/>
    <col min="3" max="3" width="11.625" style="6" customWidth="1"/>
    <col min="4" max="4" width="14.00390625" style="6" customWidth="1"/>
    <col min="5" max="5" width="11.625" style="6" customWidth="1"/>
    <col min="6" max="6" width="12.625" style="6" customWidth="1"/>
    <col min="7" max="7" width="11.625" style="6" customWidth="1"/>
    <col min="8" max="16384" width="9.00390625" style="6" customWidth="1"/>
  </cols>
  <sheetData>
    <row r="1" spans="1:7" s="152" customFormat="1" ht="27.75" customHeight="1">
      <c r="A1" s="162" t="s">
        <v>138</v>
      </c>
      <c r="B1" s="143"/>
      <c r="C1" s="143"/>
      <c r="G1" s="153"/>
    </row>
    <row r="2" spans="1:7" ht="27.75" customHeight="1">
      <c r="A2" s="409" t="s">
        <v>80</v>
      </c>
      <c r="B2" s="406" t="s">
        <v>159</v>
      </c>
      <c r="C2" s="407"/>
      <c r="D2" s="406" t="s">
        <v>121</v>
      </c>
      <c r="E2" s="408"/>
      <c r="F2" s="407" t="s">
        <v>21</v>
      </c>
      <c r="G2" s="407"/>
    </row>
    <row r="3" spans="1:7" ht="27.75" customHeight="1">
      <c r="A3" s="410"/>
      <c r="B3" s="240" t="s">
        <v>81</v>
      </c>
      <c r="C3" s="241" t="s">
        <v>3</v>
      </c>
      <c r="D3" s="240" t="s">
        <v>81</v>
      </c>
      <c r="E3" s="241" t="s">
        <v>3</v>
      </c>
      <c r="F3" s="242" t="s">
        <v>82</v>
      </c>
      <c r="G3" s="243" t="s">
        <v>61</v>
      </c>
    </row>
    <row r="4" spans="1:7" s="30" customFormat="1" ht="27.75" customHeight="1">
      <c r="A4" s="263" t="s">
        <v>36</v>
      </c>
      <c r="B4" s="223">
        <v>37298850</v>
      </c>
      <c r="C4" s="154">
        <v>100</v>
      </c>
      <c r="D4" s="223">
        <v>34017089</v>
      </c>
      <c r="E4" s="154">
        <v>100</v>
      </c>
      <c r="F4" s="133">
        <f aca="true" t="shared" si="0" ref="F4:F9">B4-D4</f>
        <v>3281761</v>
      </c>
      <c r="G4" s="211">
        <f aca="true" t="shared" si="1" ref="G4:G9">F4/D4*100</f>
        <v>9.647389287190329</v>
      </c>
    </row>
    <row r="5" spans="1:7" ht="27.75" customHeight="1">
      <c r="A5" s="219" t="s">
        <v>187</v>
      </c>
      <c r="B5" s="224">
        <v>1764778</v>
      </c>
      <c r="C5" s="144">
        <f>B5/B4*100</f>
        <v>4.731454186925334</v>
      </c>
      <c r="D5" s="224">
        <v>1634524</v>
      </c>
      <c r="E5" s="144">
        <f>D5/D4*100</f>
        <v>4.805008447371849</v>
      </c>
      <c r="F5" s="145">
        <f t="shared" si="0"/>
        <v>130254</v>
      </c>
      <c r="G5" s="225">
        <f t="shared" si="1"/>
        <v>7.96892550981203</v>
      </c>
    </row>
    <row r="6" spans="1:7" ht="27.75" customHeight="1">
      <c r="A6" s="219" t="s">
        <v>89</v>
      </c>
      <c r="B6" s="224">
        <v>2729528</v>
      </c>
      <c r="C6" s="144">
        <f>B6/B4*100</f>
        <v>7.317995058828891</v>
      </c>
      <c r="D6" s="224">
        <v>2521395</v>
      </c>
      <c r="E6" s="144">
        <f>D6/D4*100</f>
        <v>7.412142173599863</v>
      </c>
      <c r="F6" s="145">
        <f t="shared" si="0"/>
        <v>208133</v>
      </c>
      <c r="G6" s="225">
        <f t="shared" si="1"/>
        <v>8.254676478695325</v>
      </c>
    </row>
    <row r="7" spans="1:7" ht="27.75" customHeight="1">
      <c r="A7" s="219" t="s">
        <v>91</v>
      </c>
      <c r="B7" s="146">
        <v>2703929</v>
      </c>
      <c r="C7" s="144">
        <f>B7/B4*100</f>
        <v>7.249362916014837</v>
      </c>
      <c r="D7" s="146">
        <v>2452087</v>
      </c>
      <c r="E7" s="144">
        <f>D7/D4*100</f>
        <v>7.208397520434509</v>
      </c>
      <c r="F7" s="145">
        <f t="shared" si="0"/>
        <v>251842</v>
      </c>
      <c r="G7" s="225">
        <f t="shared" si="1"/>
        <v>10.270516502881016</v>
      </c>
    </row>
    <row r="8" spans="1:7" ht="27.75" customHeight="1">
      <c r="A8" s="219" t="s">
        <v>92</v>
      </c>
      <c r="B8" s="146">
        <v>9338829</v>
      </c>
      <c r="C8" s="144">
        <f>B8/B4*100</f>
        <v>25.037847011368985</v>
      </c>
      <c r="D8" s="146">
        <v>9136544</v>
      </c>
      <c r="E8" s="144">
        <f>D8/D4*100</f>
        <v>26.858688584434727</v>
      </c>
      <c r="F8" s="145">
        <f t="shared" si="0"/>
        <v>202285</v>
      </c>
      <c r="G8" s="225">
        <f t="shared" si="1"/>
        <v>2.21402096897908</v>
      </c>
    </row>
    <row r="9" spans="1:7" ht="27.75" customHeight="1">
      <c r="A9" s="219" t="s">
        <v>34</v>
      </c>
      <c r="B9" s="146">
        <v>12562018</v>
      </c>
      <c r="C9" s="144">
        <f>B9/B4*100</f>
        <v>33.67937081170063</v>
      </c>
      <c r="D9" s="146">
        <v>11661224</v>
      </c>
      <c r="E9" s="144">
        <f>D9/D4*100</f>
        <v>34.2804876690066</v>
      </c>
      <c r="F9" s="145">
        <f t="shared" si="0"/>
        <v>900794</v>
      </c>
      <c r="G9" s="225">
        <f t="shared" si="1"/>
        <v>7.724695109192655</v>
      </c>
    </row>
    <row r="10" spans="1:9" ht="27.75" customHeight="1">
      <c r="A10" s="219" t="s">
        <v>93</v>
      </c>
      <c r="B10" s="226" t="s">
        <v>73</v>
      </c>
      <c r="C10" s="147" t="s">
        <v>73</v>
      </c>
      <c r="D10" s="226" t="s">
        <v>73</v>
      </c>
      <c r="E10" s="147" t="s">
        <v>73</v>
      </c>
      <c r="F10" s="226" t="s">
        <v>73</v>
      </c>
      <c r="G10" s="226" t="s">
        <v>1</v>
      </c>
      <c r="H10" s="222"/>
      <c r="I10" s="148"/>
    </row>
    <row r="11" spans="1:7" ht="27.75" customHeight="1">
      <c r="A11" s="246" t="s">
        <v>0</v>
      </c>
      <c r="B11" s="339">
        <v>-8199768</v>
      </c>
      <c r="C11" s="330">
        <v>-22</v>
      </c>
      <c r="D11" s="149">
        <v>-6611315</v>
      </c>
      <c r="E11" s="128">
        <v>-21.7</v>
      </c>
      <c r="F11" s="377">
        <v>-1588453</v>
      </c>
      <c r="G11" s="229">
        <v>-24</v>
      </c>
    </row>
    <row r="12" spans="1:7" ht="13.5">
      <c r="A12" s="120"/>
      <c r="B12" s="22"/>
      <c r="C12" s="38"/>
      <c r="D12" s="7"/>
      <c r="E12" s="15"/>
      <c r="F12" s="150"/>
      <c r="G12" s="39"/>
    </row>
    <row r="13" spans="2:7" ht="13.5">
      <c r="B13" s="328"/>
      <c r="C13" s="328"/>
      <c r="D13" s="328"/>
      <c r="E13" s="328"/>
      <c r="F13" s="328"/>
      <c r="G13" s="328"/>
    </row>
    <row r="14" spans="1:2" ht="13.5">
      <c r="A14" s="151"/>
      <c r="B14" s="22"/>
    </row>
  </sheetData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11.625" style="6" customWidth="1"/>
    <col min="3" max="3" width="13.625" style="6" customWidth="1"/>
    <col min="4" max="4" width="10.125" style="6" customWidth="1"/>
    <col min="5" max="5" width="13.625" style="6" customWidth="1"/>
    <col min="6" max="6" width="10.125" style="6" customWidth="1"/>
    <col min="7" max="7" width="14.375" style="6" customWidth="1"/>
    <col min="8" max="8" width="10.125" style="6" customWidth="1"/>
    <col min="9" max="16384" width="9.00390625" style="6" customWidth="1"/>
  </cols>
  <sheetData>
    <row r="1" spans="1:8" s="1" customFormat="1" ht="27.75" customHeight="1">
      <c r="A1" s="2" t="s">
        <v>83</v>
      </c>
      <c r="B1" s="2"/>
      <c r="C1" s="2"/>
      <c r="D1" s="2"/>
      <c r="E1" s="2"/>
      <c r="F1" s="2"/>
      <c r="G1" s="2"/>
      <c r="H1" s="100"/>
    </row>
    <row r="2" spans="1:8" ht="27.75" customHeight="1">
      <c r="A2" s="407" t="s">
        <v>84</v>
      </c>
      <c r="B2" s="407"/>
      <c r="C2" s="406" t="s">
        <v>194</v>
      </c>
      <c r="D2" s="407"/>
      <c r="E2" s="406" t="s">
        <v>195</v>
      </c>
      <c r="F2" s="407"/>
      <c r="G2" s="411" t="s">
        <v>85</v>
      </c>
      <c r="H2" s="412"/>
    </row>
    <row r="3" spans="1:8" ht="27.75" customHeight="1">
      <c r="A3" s="415"/>
      <c r="B3" s="415"/>
      <c r="C3" s="240" t="s">
        <v>81</v>
      </c>
      <c r="D3" s="253" t="s">
        <v>251</v>
      </c>
      <c r="E3" s="240" t="s">
        <v>81</v>
      </c>
      <c r="F3" s="253" t="s">
        <v>251</v>
      </c>
      <c r="G3" s="242" t="s">
        <v>82</v>
      </c>
      <c r="H3" s="254" t="s">
        <v>61</v>
      </c>
    </row>
    <row r="4" spans="1:8" s="30" customFormat="1" ht="27.75" customHeight="1">
      <c r="A4" s="414" t="s">
        <v>36</v>
      </c>
      <c r="B4" s="414"/>
      <c r="C4" s="133">
        <v>37298850</v>
      </c>
      <c r="D4" s="29">
        <v>100</v>
      </c>
      <c r="E4" s="133">
        <v>34017089</v>
      </c>
      <c r="F4" s="29">
        <v>100</v>
      </c>
      <c r="G4" s="133">
        <f>C4-E4</f>
        <v>3281761</v>
      </c>
      <c r="H4" s="216">
        <f>G4/E4*100</f>
        <v>9.647389287190329</v>
      </c>
    </row>
    <row r="5" spans="1:8" ht="27.75" customHeight="1">
      <c r="A5" s="116">
        <v>9</v>
      </c>
      <c r="B5" s="255" t="s">
        <v>163</v>
      </c>
      <c r="C5" s="48">
        <v>1098413</v>
      </c>
      <c r="D5" s="21">
        <f>C5/C4*100</f>
        <v>2.944897764944496</v>
      </c>
      <c r="E5" s="48">
        <v>963181</v>
      </c>
      <c r="F5" s="21">
        <f>E5/E4*100</f>
        <v>2.831462151273438</v>
      </c>
      <c r="G5" s="48">
        <f>C5-E5</f>
        <v>135232</v>
      </c>
      <c r="H5" s="225">
        <f>G5/E5*100</f>
        <v>14.040144064303595</v>
      </c>
    </row>
    <row r="6" spans="1:8" ht="27.75" customHeight="1">
      <c r="A6" s="116">
        <v>10</v>
      </c>
      <c r="B6" s="255" t="s">
        <v>94</v>
      </c>
      <c r="C6" s="25" t="s">
        <v>224</v>
      </c>
      <c r="D6" s="332" t="s">
        <v>224</v>
      </c>
      <c r="E6" s="55" t="s">
        <v>224</v>
      </c>
      <c r="F6" s="331" t="s">
        <v>224</v>
      </c>
      <c r="G6" s="25" t="s">
        <v>224</v>
      </c>
      <c r="H6" s="333" t="s">
        <v>224</v>
      </c>
    </row>
    <row r="7" spans="1:8" ht="27.75" customHeight="1">
      <c r="A7" s="116">
        <v>11</v>
      </c>
      <c r="B7" s="255" t="s">
        <v>196</v>
      </c>
      <c r="C7" s="155" t="s">
        <v>90</v>
      </c>
      <c r="D7" s="144" t="s">
        <v>90</v>
      </c>
      <c r="E7" s="155" t="s">
        <v>90</v>
      </c>
      <c r="F7" s="144" t="s">
        <v>90</v>
      </c>
      <c r="G7" s="155" t="s">
        <v>65</v>
      </c>
      <c r="H7" s="227" t="s">
        <v>65</v>
      </c>
    </row>
    <row r="8" spans="1:8" ht="27.75" customHeight="1">
      <c r="A8" s="116">
        <v>12</v>
      </c>
      <c r="B8" s="255" t="s">
        <v>197</v>
      </c>
      <c r="C8" s="48">
        <v>130425</v>
      </c>
      <c r="D8" s="21">
        <f>C8/C4*100</f>
        <v>0.3496756602415356</v>
      </c>
      <c r="E8" s="48">
        <v>149936</v>
      </c>
      <c r="F8" s="21">
        <f>E8/E4*100</f>
        <v>0.4407666981733799</v>
      </c>
      <c r="G8" s="48">
        <f aca="true" t="shared" si="0" ref="G8:G16">C8-E8</f>
        <v>-19511</v>
      </c>
      <c r="H8" s="225">
        <f aca="true" t="shared" si="1" ref="H8:H16">G8/E8*100</f>
        <v>-13.012885497812398</v>
      </c>
    </row>
    <row r="9" spans="1:8" ht="27.75" customHeight="1">
      <c r="A9" s="116">
        <v>13</v>
      </c>
      <c r="B9" s="255" t="s">
        <v>198</v>
      </c>
      <c r="C9" s="48">
        <v>1907661</v>
      </c>
      <c r="D9" s="21">
        <f>C9/C4*100</f>
        <v>5.114530340747771</v>
      </c>
      <c r="E9" s="48">
        <v>1530837</v>
      </c>
      <c r="F9" s="21">
        <f>E9/E4*100</f>
        <v>4.500199884828476</v>
      </c>
      <c r="G9" s="48">
        <f t="shared" si="0"/>
        <v>376824</v>
      </c>
      <c r="H9" s="225">
        <f t="shared" si="1"/>
        <v>24.61555345213109</v>
      </c>
    </row>
    <row r="10" spans="1:8" ht="27.75" customHeight="1">
      <c r="A10" s="116">
        <v>14</v>
      </c>
      <c r="B10" s="255" t="s">
        <v>199</v>
      </c>
      <c r="C10" s="48">
        <v>1681508</v>
      </c>
      <c r="D10" s="21">
        <f>C10/C4*100</f>
        <v>4.508203336027786</v>
      </c>
      <c r="E10" s="48">
        <v>1772826</v>
      </c>
      <c r="F10" s="21">
        <f>E10/E4*100</f>
        <v>5.211574688239785</v>
      </c>
      <c r="G10" s="48">
        <f t="shared" si="0"/>
        <v>-91318</v>
      </c>
      <c r="H10" s="225">
        <f t="shared" si="1"/>
        <v>-5.150984924634454</v>
      </c>
    </row>
    <row r="11" spans="1:8" ht="27.75" customHeight="1">
      <c r="A11" s="116">
        <v>15</v>
      </c>
      <c r="B11" s="255" t="s">
        <v>190</v>
      </c>
      <c r="C11" s="48">
        <v>117919</v>
      </c>
      <c r="D11" s="21">
        <f>C11/C4*100</f>
        <v>0.3161464763658933</v>
      </c>
      <c r="E11" s="48">
        <v>114036</v>
      </c>
      <c r="F11" s="21">
        <f>E11/E4*100</f>
        <v>0.335231506728868</v>
      </c>
      <c r="G11" s="48">
        <f t="shared" si="0"/>
        <v>3883</v>
      </c>
      <c r="H11" s="225">
        <f t="shared" si="1"/>
        <v>3.4050650671717704</v>
      </c>
    </row>
    <row r="12" spans="1:8" ht="27.75" customHeight="1">
      <c r="A12" s="116">
        <v>16</v>
      </c>
      <c r="B12" s="255" t="s">
        <v>200</v>
      </c>
      <c r="C12" s="48">
        <v>202332</v>
      </c>
      <c r="D12" s="21">
        <f>C12/C4*100</f>
        <v>0.542461764906961</v>
      </c>
      <c r="E12" s="48">
        <v>146675</v>
      </c>
      <c r="F12" s="21">
        <f>E12/E4*100</f>
        <v>0.43118033997559285</v>
      </c>
      <c r="G12" s="48">
        <f t="shared" si="0"/>
        <v>55657</v>
      </c>
      <c r="H12" s="225">
        <f t="shared" si="1"/>
        <v>37.945798534174195</v>
      </c>
    </row>
    <row r="13" spans="1:8" ht="27.75" customHeight="1">
      <c r="A13" s="116">
        <v>17</v>
      </c>
      <c r="B13" s="255" t="s">
        <v>201</v>
      </c>
      <c r="C13" s="25">
        <v>3121521</v>
      </c>
      <c r="D13" s="21">
        <f>C13/C4*100</f>
        <v>8.368947031879</v>
      </c>
      <c r="E13" s="55">
        <v>2725569</v>
      </c>
      <c r="F13" s="21">
        <f>E13/E4*100</f>
        <v>8.012352262123311</v>
      </c>
      <c r="G13" s="48">
        <f t="shared" si="0"/>
        <v>395952</v>
      </c>
      <c r="H13" s="225">
        <f t="shared" si="1"/>
        <v>14.52731521381407</v>
      </c>
    </row>
    <row r="14" spans="1:8" ht="27.75" customHeight="1">
      <c r="A14" s="116">
        <v>18</v>
      </c>
      <c r="B14" s="255" t="s">
        <v>191</v>
      </c>
      <c r="C14" s="25" t="s">
        <v>224</v>
      </c>
      <c r="D14" s="332" t="s">
        <v>224</v>
      </c>
      <c r="E14" s="55" t="s">
        <v>224</v>
      </c>
      <c r="F14" s="331" t="s">
        <v>224</v>
      </c>
      <c r="G14" s="25" t="s">
        <v>224</v>
      </c>
      <c r="H14" s="333" t="s">
        <v>224</v>
      </c>
    </row>
    <row r="15" spans="1:8" ht="27.75" customHeight="1">
      <c r="A15" s="116">
        <v>19</v>
      </c>
      <c r="B15" s="255" t="s">
        <v>170</v>
      </c>
      <c r="C15" s="48">
        <v>5515219</v>
      </c>
      <c r="D15" s="21">
        <f>C15/C4*100</f>
        <v>14.786565805648163</v>
      </c>
      <c r="E15" s="48">
        <v>5316889</v>
      </c>
      <c r="F15" s="21">
        <f>E15/E4*100</f>
        <v>15.630052883125888</v>
      </c>
      <c r="G15" s="48">
        <f t="shared" si="0"/>
        <v>198330</v>
      </c>
      <c r="H15" s="225">
        <f t="shared" si="1"/>
        <v>3.7301888378711685</v>
      </c>
    </row>
    <row r="16" spans="1:8" ht="27.75" customHeight="1">
      <c r="A16" s="116">
        <v>20</v>
      </c>
      <c r="B16" s="255" t="s">
        <v>202</v>
      </c>
      <c r="C16" s="48">
        <v>825577</v>
      </c>
      <c r="D16" s="21">
        <f>C16/C4*100</f>
        <v>2.2134114054454765</v>
      </c>
      <c r="E16" s="48">
        <v>1000533</v>
      </c>
      <c r="F16" s="21">
        <f>E16/E4*100</f>
        <v>2.9412657855585467</v>
      </c>
      <c r="G16" s="48">
        <f t="shared" si="0"/>
        <v>-174956</v>
      </c>
      <c r="H16" s="225">
        <f t="shared" si="1"/>
        <v>-17.486279812859745</v>
      </c>
    </row>
    <row r="17" spans="1:8" ht="27.75" customHeight="1">
      <c r="A17" s="116">
        <v>21</v>
      </c>
      <c r="B17" s="255" t="s">
        <v>192</v>
      </c>
      <c r="C17" s="155" t="s">
        <v>90</v>
      </c>
      <c r="D17" s="144" t="s">
        <v>90</v>
      </c>
      <c r="E17" s="155" t="s">
        <v>90</v>
      </c>
      <c r="F17" s="144" t="s">
        <v>90</v>
      </c>
      <c r="G17" s="155" t="s">
        <v>101</v>
      </c>
      <c r="H17" s="227" t="s">
        <v>101</v>
      </c>
    </row>
    <row r="18" spans="1:8" ht="27.75" customHeight="1">
      <c r="A18" s="116">
        <v>22</v>
      </c>
      <c r="B18" s="255" t="s">
        <v>193</v>
      </c>
      <c r="C18" s="48">
        <v>721911</v>
      </c>
      <c r="D18" s="21">
        <f>C18/C4*100</f>
        <v>1.9354779034742358</v>
      </c>
      <c r="E18" s="48">
        <v>642802</v>
      </c>
      <c r="F18" s="21">
        <f>E18/E4*100</f>
        <v>1.889644349050561</v>
      </c>
      <c r="G18" s="48">
        <f aca="true" t="shared" si="2" ref="G18:G28">C18-E18</f>
        <v>79109</v>
      </c>
      <c r="H18" s="225">
        <f aca="true" t="shared" si="3" ref="H18:H28">G18/E18*100</f>
        <v>12.306900102986612</v>
      </c>
    </row>
    <row r="19" spans="1:8" ht="27.75" customHeight="1">
      <c r="A19" s="116">
        <v>23</v>
      </c>
      <c r="B19" s="255" t="s">
        <v>183</v>
      </c>
      <c r="C19" s="48">
        <v>297063</v>
      </c>
      <c r="D19" s="21">
        <f>C19/C4*100</f>
        <v>0.7964401047217273</v>
      </c>
      <c r="E19" s="48">
        <v>259140</v>
      </c>
      <c r="F19" s="21">
        <f>E19/E4*100</f>
        <v>0.7617935796916662</v>
      </c>
      <c r="G19" s="48">
        <f t="shared" si="2"/>
        <v>37923</v>
      </c>
      <c r="H19" s="225">
        <f t="shared" si="3"/>
        <v>14.634174577448483</v>
      </c>
    </row>
    <row r="20" spans="1:8" ht="27.75" customHeight="1">
      <c r="A20" s="116">
        <v>24</v>
      </c>
      <c r="B20" s="255" t="s">
        <v>203</v>
      </c>
      <c r="C20" s="48">
        <v>2892099</v>
      </c>
      <c r="D20" s="21">
        <f>C20/C4*100</f>
        <v>7.753855681877591</v>
      </c>
      <c r="E20" s="48">
        <v>2395654</v>
      </c>
      <c r="F20" s="21">
        <f>E20/E4*100</f>
        <v>7.042501490941803</v>
      </c>
      <c r="G20" s="48">
        <f t="shared" si="2"/>
        <v>496445</v>
      </c>
      <c r="H20" s="225">
        <f t="shared" si="3"/>
        <v>20.722733750366288</v>
      </c>
    </row>
    <row r="21" spans="1:8" ht="27.75" customHeight="1">
      <c r="A21" s="116">
        <v>25</v>
      </c>
      <c r="B21" s="255" t="s">
        <v>204</v>
      </c>
      <c r="C21" s="48">
        <v>2931026</v>
      </c>
      <c r="D21" s="21">
        <f>C21/C4*100</f>
        <v>7.858220829864727</v>
      </c>
      <c r="E21" s="48">
        <v>3050262</v>
      </c>
      <c r="F21" s="21">
        <f>E21/E4*100</f>
        <v>8.966851925513085</v>
      </c>
      <c r="G21" s="48">
        <f t="shared" si="2"/>
        <v>-119236</v>
      </c>
      <c r="H21" s="225">
        <f t="shared" si="3"/>
        <v>-3.9090412561281624</v>
      </c>
    </row>
    <row r="22" spans="1:8" ht="27.75" customHeight="1">
      <c r="A22" s="116">
        <v>26</v>
      </c>
      <c r="B22" s="255" t="s">
        <v>29</v>
      </c>
      <c r="C22" s="48">
        <v>2532099</v>
      </c>
      <c r="D22" s="21">
        <f>C22/C4*100</f>
        <v>6.788678471320162</v>
      </c>
      <c r="E22" s="48">
        <v>1219809</v>
      </c>
      <c r="F22" s="21">
        <f>E22/E4*100</f>
        <v>3.585871207262914</v>
      </c>
      <c r="G22" s="48">
        <f t="shared" si="2"/>
        <v>1312290</v>
      </c>
      <c r="H22" s="225">
        <f t="shared" si="3"/>
        <v>107.58159679097301</v>
      </c>
    </row>
    <row r="23" spans="1:8" ht="27.75" customHeight="1">
      <c r="A23" s="116">
        <v>27</v>
      </c>
      <c r="B23" s="255" t="s">
        <v>30</v>
      </c>
      <c r="C23" s="48">
        <v>2003192</v>
      </c>
      <c r="D23" s="21">
        <f>C23/C4*100</f>
        <v>5.370653518808221</v>
      </c>
      <c r="E23" s="48">
        <v>1988442</v>
      </c>
      <c r="F23" s="21">
        <f>E23/E4*100</f>
        <v>5.845420811874878</v>
      </c>
      <c r="G23" s="48">
        <f t="shared" si="2"/>
        <v>14750</v>
      </c>
      <c r="H23" s="225">
        <f t="shared" si="3"/>
        <v>0.7417867858353424</v>
      </c>
    </row>
    <row r="24" spans="1:8" ht="27.75" customHeight="1">
      <c r="A24" s="116">
        <v>28</v>
      </c>
      <c r="B24" s="255" t="s">
        <v>18</v>
      </c>
      <c r="C24" s="48">
        <v>491968</v>
      </c>
      <c r="D24" s="21">
        <f>C24/C4*100</f>
        <v>1.318989727565327</v>
      </c>
      <c r="E24" s="48">
        <v>629953</v>
      </c>
      <c r="F24" s="21">
        <f>E24/E4*100</f>
        <v>1.851872157549989</v>
      </c>
      <c r="G24" s="48">
        <f t="shared" si="2"/>
        <v>-137985</v>
      </c>
      <c r="H24" s="225">
        <f t="shared" si="3"/>
        <v>-21.904015061441093</v>
      </c>
    </row>
    <row r="25" spans="1:8" ht="27.75" customHeight="1">
      <c r="A25" s="116">
        <v>29</v>
      </c>
      <c r="B25" s="255" t="s">
        <v>19</v>
      </c>
      <c r="C25" s="48">
        <v>5510243</v>
      </c>
      <c r="D25" s="21">
        <f>C25/C4*100</f>
        <v>14.773224911760014</v>
      </c>
      <c r="E25" s="48">
        <v>5569892</v>
      </c>
      <c r="F25" s="21">
        <f>E25/E4*100</f>
        <v>16.373805530508502</v>
      </c>
      <c r="G25" s="48">
        <f t="shared" si="2"/>
        <v>-59649</v>
      </c>
      <c r="H25" s="225">
        <f t="shared" si="3"/>
        <v>-1.0709184307343842</v>
      </c>
    </row>
    <row r="26" spans="1:8" ht="27.75" customHeight="1">
      <c r="A26" s="116">
        <v>30</v>
      </c>
      <c r="B26" s="255" t="s">
        <v>31</v>
      </c>
      <c r="C26" s="48">
        <v>3120492</v>
      </c>
      <c r="D26" s="21">
        <f>C26/C4*100</f>
        <v>8.366188233685488</v>
      </c>
      <c r="E26" s="48">
        <v>2518971</v>
      </c>
      <c r="F26" s="21">
        <f>E26/E4*100</f>
        <v>7.405016343403164</v>
      </c>
      <c r="G26" s="48">
        <f t="shared" si="2"/>
        <v>601521</v>
      </c>
      <c r="H26" s="225">
        <f t="shared" si="3"/>
        <v>23.879631802033447</v>
      </c>
    </row>
    <row r="27" spans="1:8" ht="27.75" customHeight="1">
      <c r="A27" s="116">
        <v>31</v>
      </c>
      <c r="B27" s="255" t="s">
        <v>32</v>
      </c>
      <c r="C27" s="48">
        <v>1848122</v>
      </c>
      <c r="D27" s="21">
        <f>C27/C4*100</f>
        <v>4.954903435360607</v>
      </c>
      <c r="E27" s="48">
        <v>1726748</v>
      </c>
      <c r="F27" s="21">
        <f>E27/E4*100</f>
        <v>5.076119241126129</v>
      </c>
      <c r="G27" s="48">
        <f t="shared" si="2"/>
        <v>121374</v>
      </c>
      <c r="H27" s="225">
        <f t="shared" si="3"/>
        <v>7.029051141220374</v>
      </c>
    </row>
    <row r="28" spans="1:8" ht="27.75" customHeight="1">
      <c r="A28" s="202">
        <v>32</v>
      </c>
      <c r="B28" s="256" t="s">
        <v>33</v>
      </c>
      <c r="C28" s="195">
        <v>258403</v>
      </c>
      <c r="D28" s="193">
        <f>C28/C4*100</f>
        <v>0.6927907964990878</v>
      </c>
      <c r="E28" s="195">
        <v>182725</v>
      </c>
      <c r="F28" s="193">
        <f>E28/E4*100</f>
        <v>0.5371564862590094</v>
      </c>
      <c r="G28" s="195">
        <f t="shared" si="2"/>
        <v>75678</v>
      </c>
      <c r="H28" s="213">
        <f t="shared" si="3"/>
        <v>41.416336024079904</v>
      </c>
    </row>
    <row r="29" spans="1:6" s="20" customFormat="1" ht="14.25">
      <c r="A29" s="115"/>
      <c r="B29" s="156"/>
      <c r="C29" s="156"/>
      <c r="D29" s="18"/>
      <c r="E29" s="136"/>
      <c r="F29" s="18"/>
    </row>
    <row r="30" spans="1:8" s="20" customFormat="1" ht="14.25">
      <c r="A30" s="115"/>
      <c r="B30" s="17"/>
      <c r="C30" s="378"/>
      <c r="D30" s="379"/>
      <c r="E30" s="378"/>
      <c r="F30" s="379"/>
      <c r="G30" s="378"/>
      <c r="H30" s="378"/>
    </row>
    <row r="31" spans="3:6" s="20" customFormat="1" ht="13.5">
      <c r="C31" s="136"/>
      <c r="D31" s="19"/>
      <c r="E31" s="136"/>
      <c r="F31" s="19"/>
    </row>
    <row r="32" s="20" customFormat="1" ht="13.5"/>
    <row r="33" spans="1:6" s="20" customFormat="1" ht="15.75" customHeight="1">
      <c r="A33" s="421"/>
      <c r="B33" s="422"/>
      <c r="C33" s="157"/>
      <c r="D33" s="19"/>
      <c r="E33" s="23"/>
      <c r="F33" s="19"/>
    </row>
    <row r="34" spans="1:6" s="20" customFormat="1" ht="15.75" customHeight="1">
      <c r="A34" s="116"/>
      <c r="B34" s="17"/>
      <c r="C34" s="158"/>
      <c r="D34" s="19"/>
      <c r="E34" s="23"/>
      <c r="F34" s="19"/>
    </row>
    <row r="35" spans="1:6" s="20" customFormat="1" ht="15.75" customHeight="1">
      <c r="A35" s="116"/>
      <c r="B35" s="17"/>
      <c r="C35" s="158"/>
      <c r="D35" s="19"/>
      <c r="E35" s="23"/>
      <c r="F35" s="19"/>
    </row>
    <row r="36" spans="1:6" s="20" customFormat="1" ht="15.75" customHeight="1">
      <c r="A36" s="116"/>
      <c r="B36" s="17"/>
      <c r="C36" s="158"/>
      <c r="D36" s="19"/>
      <c r="E36" s="23"/>
      <c r="F36" s="19"/>
    </row>
    <row r="37" spans="1:6" s="20" customFormat="1" ht="15.75" customHeight="1">
      <c r="A37" s="116"/>
      <c r="B37" s="17"/>
      <c r="C37" s="158"/>
      <c r="D37" s="19"/>
      <c r="E37" s="136"/>
      <c r="F37" s="19"/>
    </row>
    <row r="38" spans="1:6" s="20" customFormat="1" ht="15.75" customHeight="1">
      <c r="A38" s="116"/>
      <c r="B38" s="17"/>
      <c r="C38" s="158"/>
      <c r="D38" s="19"/>
      <c r="E38" s="23"/>
      <c r="F38" s="19"/>
    </row>
    <row r="39" spans="1:6" s="20" customFormat="1" ht="15.75" customHeight="1">
      <c r="A39" s="116"/>
      <c r="B39" s="17"/>
      <c r="C39" s="159"/>
      <c r="D39" s="19"/>
      <c r="E39" s="23"/>
      <c r="F39" s="19"/>
    </row>
    <row r="40" spans="1:6" s="20" customFormat="1" ht="15.75" customHeight="1">
      <c r="A40" s="116"/>
      <c r="B40" s="17"/>
      <c r="C40" s="158"/>
      <c r="D40" s="19"/>
      <c r="E40" s="23"/>
      <c r="F40" s="19"/>
    </row>
    <row r="41" spans="1:9" s="20" customFormat="1" ht="15.75" customHeight="1">
      <c r="A41" s="116"/>
      <c r="B41" s="17"/>
      <c r="C41" s="159"/>
      <c r="D41" s="19"/>
      <c r="E41" s="23"/>
      <c r="F41" s="19"/>
      <c r="H41" s="116"/>
      <c r="I41" s="17"/>
    </row>
    <row r="42" spans="1:9" s="20" customFormat="1" ht="15.75" customHeight="1">
      <c r="A42" s="420"/>
      <c r="B42" s="420"/>
      <c r="C42" s="160"/>
      <c r="D42" s="19"/>
      <c r="E42" s="23"/>
      <c r="F42" s="19"/>
      <c r="H42" s="116"/>
      <c r="I42" s="17"/>
    </row>
    <row r="43" spans="1:9" s="20" customFormat="1" ht="14.25">
      <c r="A43" s="115"/>
      <c r="B43" s="101"/>
      <c r="C43" s="23"/>
      <c r="H43" s="116"/>
      <c r="I43" s="17"/>
    </row>
    <row r="44" spans="8:9" s="20" customFormat="1" ht="14.25">
      <c r="H44" s="116"/>
      <c r="I44" s="17"/>
    </row>
    <row r="45" spans="8:9" s="20" customFormat="1" ht="14.25">
      <c r="H45" s="116"/>
      <c r="I45" s="17"/>
    </row>
    <row r="46" spans="8:9" s="20" customFormat="1" ht="14.25">
      <c r="H46" s="116"/>
      <c r="I46" s="17"/>
    </row>
    <row r="47" spans="8:9" s="20" customFormat="1" ht="14.25">
      <c r="H47" s="37"/>
      <c r="I47" s="17"/>
    </row>
    <row r="48" spans="3:9" s="20" customFormat="1" ht="14.25">
      <c r="C48" s="160"/>
      <c r="H48" s="116"/>
      <c r="I48" s="17"/>
    </row>
    <row r="49" spans="8:9" s="20" customFormat="1" ht="14.25">
      <c r="H49" s="116"/>
      <c r="I49" s="17"/>
    </row>
    <row r="50" spans="8:9" s="20" customFormat="1" ht="14.25">
      <c r="H50" s="116"/>
      <c r="I50" s="17"/>
    </row>
    <row r="51" spans="8:9" s="20" customFormat="1" ht="13.5">
      <c r="H51" s="116"/>
      <c r="I51" s="110"/>
    </row>
    <row r="52" spans="8:9" s="20" customFormat="1" ht="14.25">
      <c r="H52" s="116"/>
      <c r="I52" s="17"/>
    </row>
    <row r="53" s="20" customFormat="1" ht="13.5"/>
    <row r="54" s="20" customFormat="1" ht="13.5"/>
    <row r="55" s="20" customFormat="1" ht="13.5"/>
    <row r="56" s="20" customFormat="1" ht="13.5"/>
    <row r="57" s="20" customFormat="1" ht="13.5"/>
    <row r="58" s="20" customFormat="1" ht="13.5"/>
    <row r="59" s="20" customFormat="1" ht="13.5"/>
    <row r="60" s="20" customFormat="1" ht="13.5"/>
    <row r="61" s="20" customFormat="1" ht="13.5"/>
    <row r="62" s="20" customFormat="1" ht="13.5"/>
    <row r="63" s="20" customFormat="1" ht="13.5"/>
    <row r="64" s="20" customFormat="1" ht="13.5"/>
    <row r="65" s="20" customFormat="1" ht="13.5"/>
    <row r="66" s="20" customFormat="1" ht="13.5"/>
    <row r="67" s="20" customFormat="1" ht="13.5"/>
    <row r="68" s="20" customFormat="1" ht="13.5"/>
    <row r="69" s="20" customFormat="1" ht="13.5"/>
    <row r="70" s="20" customFormat="1" ht="13.5"/>
    <row r="71" s="20" customFormat="1" ht="13.5"/>
    <row r="72" s="20" customFormat="1" ht="13.5"/>
    <row r="73" s="20" customFormat="1" ht="13.5"/>
    <row r="74" s="20" customFormat="1" ht="13.5"/>
    <row r="75" s="20" customFormat="1" ht="13.5"/>
    <row r="76" s="20" customFormat="1" ht="13.5"/>
    <row r="77" s="20" customFormat="1" ht="13.5"/>
    <row r="78" s="20" customFormat="1" ht="13.5"/>
    <row r="79" s="20" customFormat="1" ht="13.5"/>
    <row r="80" s="20" customFormat="1" ht="13.5"/>
    <row r="81" s="20" customFormat="1" ht="13.5"/>
    <row r="82" s="20" customFormat="1" ht="13.5"/>
    <row r="83" s="20" customFormat="1" ht="13.5"/>
    <row r="84" s="20" customFormat="1" ht="13.5"/>
    <row r="85" s="20" customFormat="1" ht="13.5"/>
  </sheetData>
  <mergeCells count="7">
    <mergeCell ref="A42:B42"/>
    <mergeCell ref="G2:H2"/>
    <mergeCell ref="A33:B33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00390625" defaultRowHeight="13.5"/>
  <cols>
    <col min="1" max="1" width="11.375" style="8" customWidth="1"/>
    <col min="2" max="4" width="12.875" style="8" bestFit="1" customWidth="1"/>
    <col min="5" max="6" width="12.25390625" style="8" customWidth="1"/>
    <col min="7" max="7" width="12.50390625" style="8" customWidth="1"/>
    <col min="8" max="16384" width="9.00390625" style="8" customWidth="1"/>
  </cols>
  <sheetData>
    <row r="1" s="99" customFormat="1" ht="27" customHeight="1">
      <c r="A1" s="10" t="s">
        <v>153</v>
      </c>
    </row>
    <row r="2" ht="27" customHeight="1">
      <c r="A2" s="92"/>
    </row>
    <row r="3" spans="1:7" ht="27" customHeight="1">
      <c r="A3" s="204" t="s">
        <v>156</v>
      </c>
      <c r="G3" s="257" t="s">
        <v>114</v>
      </c>
    </row>
    <row r="4" ht="14.25" customHeight="1">
      <c r="A4" s="203"/>
    </row>
    <row r="5" spans="1:7" ht="27.75" customHeight="1">
      <c r="A5" s="258" t="s">
        <v>205</v>
      </c>
      <c r="B5" s="244" t="s">
        <v>234</v>
      </c>
      <c r="C5" s="245" t="s">
        <v>86</v>
      </c>
      <c r="D5" s="245" t="s">
        <v>20</v>
      </c>
      <c r="E5" s="245" t="s">
        <v>39</v>
      </c>
      <c r="F5" s="245" t="s">
        <v>127</v>
      </c>
      <c r="G5" s="245" t="s">
        <v>206</v>
      </c>
    </row>
    <row r="6" spans="1:7" ht="27.75" customHeight="1">
      <c r="A6" s="219" t="s">
        <v>207</v>
      </c>
      <c r="B6" s="123">
        <v>36398872</v>
      </c>
      <c r="C6" s="124">
        <v>34948391</v>
      </c>
      <c r="D6" s="124">
        <v>33911190</v>
      </c>
      <c r="E6" s="124">
        <v>30907375</v>
      </c>
      <c r="F6" s="124">
        <v>34122069</v>
      </c>
      <c r="G6" s="122">
        <v>37699592</v>
      </c>
    </row>
    <row r="7" spans="1:7" ht="27.75" customHeight="1">
      <c r="A7" s="219" t="s">
        <v>55</v>
      </c>
      <c r="B7" s="96">
        <v>107.3</v>
      </c>
      <c r="C7" s="96">
        <f>C6/B6*100</f>
        <v>96.0150385978994</v>
      </c>
      <c r="D7" s="96">
        <f>D6/C6*100</f>
        <v>97.03219241194823</v>
      </c>
      <c r="E7" s="96">
        <f>E6/D6*100</f>
        <v>91.14211267726081</v>
      </c>
      <c r="F7" s="97">
        <f>F6/E6*100</f>
        <v>110.40105799991102</v>
      </c>
      <c r="G7" s="97">
        <f>G6/F6*100</f>
        <v>110.48448439630083</v>
      </c>
    </row>
    <row r="8" spans="1:7" ht="27.75" customHeight="1">
      <c r="A8" s="219" t="s">
        <v>35</v>
      </c>
      <c r="B8" s="97">
        <v>100</v>
      </c>
      <c r="C8" s="97">
        <f>C6/B6*100</f>
        <v>96.0150385978994</v>
      </c>
      <c r="D8" s="97">
        <f>D6/B6*100</f>
        <v>93.16549699672012</v>
      </c>
      <c r="E8" s="97">
        <f>E6/B6*100</f>
        <v>84.91300224908068</v>
      </c>
      <c r="F8" s="97">
        <f>F6/B6*100</f>
        <v>93.74485286247332</v>
      </c>
      <c r="G8" s="97">
        <f>G6/B6*100</f>
        <v>103.57351733317451</v>
      </c>
    </row>
    <row r="9" spans="1:7" ht="31.5" customHeight="1">
      <c r="A9" s="220" t="s">
        <v>77</v>
      </c>
      <c r="B9" s="123">
        <f aca="true" t="shared" si="0" ref="B9:G9">B6/B16</f>
        <v>54489.32934131737</v>
      </c>
      <c r="C9" s="123">
        <f t="shared" si="0"/>
        <v>55917.4256</v>
      </c>
      <c r="D9" s="123">
        <f t="shared" si="0"/>
        <v>60126.22340425532</v>
      </c>
      <c r="E9" s="123">
        <f t="shared" si="0"/>
        <v>52833.11965811966</v>
      </c>
      <c r="F9" s="123">
        <f t="shared" si="0"/>
        <v>63189.01666666667</v>
      </c>
      <c r="G9" s="123">
        <f t="shared" si="0"/>
        <v>68049.80505415163</v>
      </c>
    </row>
    <row r="10" spans="1:7" ht="34.5" customHeight="1">
      <c r="A10" s="221" t="s">
        <v>78</v>
      </c>
      <c r="B10" s="161">
        <f aca="true" t="shared" si="1" ref="B10:G10">B6/B18</f>
        <v>2581.4802836879435</v>
      </c>
      <c r="C10" s="161">
        <f t="shared" si="1"/>
        <v>2451.142586618039</v>
      </c>
      <c r="D10" s="161">
        <f t="shared" si="1"/>
        <v>2600.351966873706</v>
      </c>
      <c r="E10" s="161">
        <f t="shared" si="1"/>
        <v>2351.801476183229</v>
      </c>
      <c r="F10" s="161">
        <f t="shared" si="1"/>
        <v>2554.2382663373005</v>
      </c>
      <c r="G10" s="161">
        <f t="shared" si="1"/>
        <v>2734.628753808211</v>
      </c>
    </row>
    <row r="11" ht="14.25">
      <c r="H11" s="23"/>
    </row>
    <row r="12" ht="14.25">
      <c r="H12" s="23"/>
    </row>
    <row r="13" ht="14.25">
      <c r="H13" s="23"/>
    </row>
    <row r="14" ht="14.25">
      <c r="H14" s="23"/>
    </row>
    <row r="15" ht="14.25">
      <c r="H15" s="23"/>
    </row>
    <row r="16" spans="1:7" ht="14.25">
      <c r="A16" s="8" t="s">
        <v>41</v>
      </c>
      <c r="B16" s="8">
        <v>668</v>
      </c>
      <c r="C16" s="8">
        <v>625</v>
      </c>
      <c r="D16" s="8">
        <v>564</v>
      </c>
      <c r="E16" s="8">
        <v>585</v>
      </c>
      <c r="F16" s="8">
        <v>540</v>
      </c>
      <c r="G16" s="8">
        <v>554</v>
      </c>
    </row>
    <row r="18" spans="1:7" ht="14.25">
      <c r="A18" s="8" t="s">
        <v>42</v>
      </c>
      <c r="B18" s="373">
        <v>14100</v>
      </c>
      <c r="C18" s="373">
        <v>14258</v>
      </c>
      <c r="D18" s="373">
        <v>13041</v>
      </c>
      <c r="E18" s="373">
        <v>13142</v>
      </c>
      <c r="F18" s="373">
        <v>13359</v>
      </c>
      <c r="G18" s="373">
        <v>13786</v>
      </c>
    </row>
    <row r="19" spans="2:7" ht="14.25">
      <c r="B19" s="373"/>
      <c r="C19" s="373"/>
      <c r="D19" s="373"/>
      <c r="E19" s="373"/>
      <c r="F19" s="373"/>
      <c r="G19" s="373"/>
    </row>
  </sheetData>
  <printOptions/>
  <pageMargins left="0.75" right="0.37" top="1" bottom="1" header="0.51" footer="0.51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3.5"/>
  <cols>
    <col min="1" max="1" width="13.50390625" style="6" customWidth="1"/>
    <col min="2" max="2" width="13.875" style="6" customWidth="1"/>
    <col min="3" max="3" width="11.125" style="6" customWidth="1"/>
    <col min="4" max="4" width="13.75390625" style="6" customWidth="1"/>
    <col min="5" max="5" width="11.125" style="6" customWidth="1"/>
    <col min="6" max="6" width="16.50390625" style="6" customWidth="1"/>
    <col min="7" max="7" width="11.25390625" style="6" customWidth="1"/>
    <col min="8" max="8" width="11.625" style="6" bestFit="1" customWidth="1"/>
    <col min="9" max="16384" width="9.00390625" style="6" customWidth="1"/>
  </cols>
  <sheetData>
    <row r="1" spans="1:7" s="1" customFormat="1" ht="27.75" customHeight="1">
      <c r="A1" s="2" t="s">
        <v>87</v>
      </c>
      <c r="G1" s="100"/>
    </row>
    <row r="2" spans="1:7" ht="27.75" customHeight="1">
      <c r="A2" s="409" t="s">
        <v>57</v>
      </c>
      <c r="B2" s="406" t="s">
        <v>208</v>
      </c>
      <c r="C2" s="408"/>
      <c r="D2" s="406" t="s">
        <v>209</v>
      </c>
      <c r="E2" s="408"/>
      <c r="F2" s="407" t="s">
        <v>85</v>
      </c>
      <c r="G2" s="407"/>
    </row>
    <row r="3" spans="1:7" s="151" customFormat="1" ht="27.75" customHeight="1">
      <c r="A3" s="410"/>
      <c r="B3" s="240" t="s">
        <v>81</v>
      </c>
      <c r="C3" s="259" t="s">
        <v>3</v>
      </c>
      <c r="D3" s="240" t="s">
        <v>81</v>
      </c>
      <c r="E3" s="259" t="s">
        <v>3</v>
      </c>
      <c r="F3" s="260" t="s">
        <v>82</v>
      </c>
      <c r="G3" s="261" t="s">
        <v>61</v>
      </c>
    </row>
    <row r="4" spans="1:7" s="30" customFormat="1" ht="27.75" customHeight="1">
      <c r="A4" s="208" t="s">
        <v>36</v>
      </c>
      <c r="B4" s="61">
        <v>37699592</v>
      </c>
      <c r="C4" s="170">
        <v>100</v>
      </c>
      <c r="D4" s="61">
        <v>34122069</v>
      </c>
      <c r="E4" s="170">
        <v>100</v>
      </c>
      <c r="F4" s="171">
        <f aca="true" t="shared" si="0" ref="F4:F9">B4-D4</f>
        <v>3577523</v>
      </c>
      <c r="G4" s="214">
        <f aca="true" t="shared" si="1" ref="G4:G9">F4/D4*100</f>
        <v>10.484484396300822</v>
      </c>
    </row>
    <row r="5" spans="1:7" ht="27.75" customHeight="1">
      <c r="A5" s="116" t="s">
        <v>10</v>
      </c>
      <c r="B5" s="163">
        <v>33145728</v>
      </c>
      <c r="C5" s="164">
        <f>B5/B4*100</f>
        <v>87.92065441981441</v>
      </c>
      <c r="D5" s="163">
        <v>1634524</v>
      </c>
      <c r="E5" s="164">
        <f>D5/D4*100</f>
        <v>4.790225352395835</v>
      </c>
      <c r="F5" s="56">
        <f t="shared" si="0"/>
        <v>31511204</v>
      </c>
      <c r="G5" s="212">
        <f t="shared" si="1"/>
        <v>1927.8520229742726</v>
      </c>
    </row>
    <row r="6" spans="1:7" ht="27.75" customHeight="1">
      <c r="A6" s="116" t="s">
        <v>89</v>
      </c>
      <c r="B6" s="163">
        <v>2856135</v>
      </c>
      <c r="C6" s="164">
        <f>B6/B4*100</f>
        <v>7.576036897163236</v>
      </c>
      <c r="D6" s="163">
        <v>2521395</v>
      </c>
      <c r="E6" s="164">
        <f>D6/D4*100</f>
        <v>7.389337967753362</v>
      </c>
      <c r="F6" s="56">
        <f t="shared" si="0"/>
        <v>334740</v>
      </c>
      <c r="G6" s="212">
        <f t="shared" si="1"/>
        <v>13.275984127833999</v>
      </c>
    </row>
    <row r="7" spans="1:7" ht="27.75" customHeight="1">
      <c r="A7" s="116" t="s">
        <v>91</v>
      </c>
      <c r="B7" s="165">
        <v>403484</v>
      </c>
      <c r="C7" s="164">
        <f>B7/B4*100</f>
        <v>1.07026091953462</v>
      </c>
      <c r="D7" s="165">
        <v>2452087</v>
      </c>
      <c r="E7" s="164">
        <f>D7/D4*100</f>
        <v>7.186220155641792</v>
      </c>
      <c r="F7" s="56">
        <f t="shared" si="0"/>
        <v>-2048603</v>
      </c>
      <c r="G7" s="212">
        <f t="shared" si="1"/>
        <v>-83.54528203934036</v>
      </c>
    </row>
    <row r="8" spans="1:7" ht="27.75" customHeight="1">
      <c r="A8" s="116" t="s">
        <v>92</v>
      </c>
      <c r="B8" s="165">
        <v>974395</v>
      </c>
      <c r="C8" s="164">
        <f>B8/B4*100</f>
        <v>2.584630093609501</v>
      </c>
      <c r="D8" s="165">
        <v>9232698</v>
      </c>
      <c r="E8" s="164">
        <f>D8/D4*100</f>
        <v>27.057849276373013</v>
      </c>
      <c r="F8" s="56">
        <f t="shared" si="0"/>
        <v>-8258303</v>
      </c>
      <c r="G8" s="212">
        <f t="shared" si="1"/>
        <v>-89.44625937077114</v>
      </c>
    </row>
    <row r="9" spans="1:7" ht="27.75" customHeight="1">
      <c r="A9" s="116" t="s">
        <v>34</v>
      </c>
      <c r="B9" s="165">
        <v>251623</v>
      </c>
      <c r="C9" s="164">
        <f>B9/B4*100</f>
        <v>0.6674422365101458</v>
      </c>
      <c r="D9" s="165">
        <v>11672036</v>
      </c>
      <c r="E9" s="164">
        <f>D9/D4*100</f>
        <v>34.20670651595013</v>
      </c>
      <c r="F9" s="56">
        <f t="shared" si="0"/>
        <v>-11420413</v>
      </c>
      <c r="G9" s="212">
        <f t="shared" si="1"/>
        <v>-97.84422357847423</v>
      </c>
    </row>
    <row r="10" spans="1:7" ht="27.75" customHeight="1">
      <c r="A10" s="116" t="s">
        <v>93</v>
      </c>
      <c r="B10" s="173" t="s">
        <v>102</v>
      </c>
      <c r="C10" s="127" t="s">
        <v>102</v>
      </c>
      <c r="D10" s="329" t="s">
        <v>102</v>
      </c>
      <c r="E10" s="127" t="s">
        <v>102</v>
      </c>
      <c r="F10" s="166" t="s">
        <v>102</v>
      </c>
      <c r="G10" s="228" t="s">
        <v>102</v>
      </c>
    </row>
    <row r="11" spans="1:7" ht="27.75" customHeight="1">
      <c r="A11" s="202" t="s">
        <v>11</v>
      </c>
      <c r="B11" s="167">
        <v>-68227</v>
      </c>
      <c r="C11" s="128">
        <v>-0.2</v>
      </c>
      <c r="D11" s="167">
        <v>-6609329</v>
      </c>
      <c r="E11" s="128">
        <f>D11/D4*100</f>
        <v>-19.369660731885865</v>
      </c>
      <c r="F11" s="387" t="s">
        <v>259</v>
      </c>
      <c r="G11" s="229" t="s">
        <v>260</v>
      </c>
    </row>
    <row r="12" spans="2:8" ht="13.5">
      <c r="B12" s="328"/>
      <c r="C12" s="334"/>
      <c r="F12" s="42"/>
      <c r="G12" s="43"/>
      <c r="H12" s="169"/>
    </row>
    <row r="13" spans="2:5" ht="13.5">
      <c r="B13" s="7"/>
      <c r="C13" s="380"/>
      <c r="D13" s="380"/>
      <c r="E13" s="380"/>
    </row>
  </sheetData>
  <mergeCells count="4">
    <mergeCell ref="A2:A3"/>
    <mergeCell ref="B2:C2"/>
    <mergeCell ref="D2:E2"/>
    <mergeCell ref="F2:G2"/>
  </mergeCells>
  <printOptions/>
  <pageMargins left="0.75" right="0.66" top="1" bottom="1" header="0.512" footer="0.512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11.625" style="6" customWidth="1"/>
    <col min="3" max="3" width="14.125" style="7" customWidth="1"/>
    <col min="4" max="4" width="10.375" style="35" customWidth="1"/>
    <col min="5" max="5" width="13.125" style="7" customWidth="1"/>
    <col min="6" max="6" width="10.375" style="35" customWidth="1"/>
    <col min="7" max="7" width="14.25390625" style="6" customWidth="1"/>
    <col min="8" max="8" width="10.375" style="6" customWidth="1"/>
    <col min="9" max="9" width="9.00390625" style="6" customWidth="1"/>
    <col min="10" max="10" width="10.625" style="6" customWidth="1"/>
    <col min="11" max="11" width="10.375" style="6" customWidth="1"/>
    <col min="12" max="12" width="11.375" style="6" customWidth="1"/>
    <col min="13" max="16384" width="9.00390625" style="6" customWidth="1"/>
  </cols>
  <sheetData>
    <row r="1" spans="1:8" s="30" customFormat="1" ht="27.75" customHeight="1">
      <c r="A1" s="2" t="s">
        <v>28</v>
      </c>
      <c r="B1" s="2"/>
      <c r="C1" s="137"/>
      <c r="D1" s="172"/>
      <c r="E1" s="137"/>
      <c r="F1" s="172"/>
      <c r="G1" s="2"/>
      <c r="H1" s="100"/>
    </row>
    <row r="2" spans="1:9" ht="27.75" customHeight="1">
      <c r="A2" s="407" t="s">
        <v>84</v>
      </c>
      <c r="B2" s="408"/>
      <c r="C2" s="406" t="s">
        <v>194</v>
      </c>
      <c r="D2" s="407"/>
      <c r="E2" s="406" t="s">
        <v>195</v>
      </c>
      <c r="F2" s="407"/>
      <c r="G2" s="411" t="s">
        <v>85</v>
      </c>
      <c r="H2" s="412"/>
      <c r="I2" s="20"/>
    </row>
    <row r="3" spans="1:9" ht="27.75" customHeight="1">
      <c r="A3" s="415"/>
      <c r="B3" s="425"/>
      <c r="C3" s="250" t="s">
        <v>81</v>
      </c>
      <c r="D3" s="262" t="s">
        <v>3</v>
      </c>
      <c r="E3" s="250" t="s">
        <v>81</v>
      </c>
      <c r="F3" s="262" t="s">
        <v>3</v>
      </c>
      <c r="G3" s="260" t="s">
        <v>82</v>
      </c>
      <c r="H3" s="254" t="s">
        <v>61</v>
      </c>
      <c r="I3" s="20"/>
    </row>
    <row r="4" spans="1:15" s="30" customFormat="1" ht="27.75" customHeight="1">
      <c r="A4" s="423" t="s">
        <v>36</v>
      </c>
      <c r="B4" s="424"/>
      <c r="C4" s="64">
        <v>37699592</v>
      </c>
      <c r="D4" s="31">
        <v>100</v>
      </c>
      <c r="E4" s="64">
        <v>34122069</v>
      </c>
      <c r="F4" s="31">
        <v>100</v>
      </c>
      <c r="G4" s="64">
        <f>C4-E4</f>
        <v>3577523</v>
      </c>
      <c r="H4" s="214">
        <f>G4/E4*100</f>
        <v>10.484484396300822</v>
      </c>
      <c r="I4" s="139"/>
      <c r="J4" s="335"/>
      <c r="K4" s="322"/>
      <c r="L4" s="335"/>
      <c r="M4" s="322"/>
      <c r="N4" s="335"/>
      <c r="O4" s="322"/>
    </row>
    <row r="5" spans="1:9" ht="27.75" customHeight="1">
      <c r="A5" s="264">
        <v>9</v>
      </c>
      <c r="B5" s="266" t="s">
        <v>163</v>
      </c>
      <c r="C5" s="56">
        <v>352756</v>
      </c>
      <c r="D5" s="21">
        <f>C5/C4*100</f>
        <v>0.9357024341271386</v>
      </c>
      <c r="E5" s="56">
        <v>954982</v>
      </c>
      <c r="F5" s="21">
        <f>E5/E4*100</f>
        <v>2.798722433859447</v>
      </c>
      <c r="G5" s="56">
        <f aca="true" t="shared" si="0" ref="G5:G16">C5-E5</f>
        <v>-602226</v>
      </c>
      <c r="H5" s="225">
        <f>G5/E5*100</f>
        <v>-63.06150272989438</v>
      </c>
      <c r="I5" s="20"/>
    </row>
    <row r="6" spans="1:9" ht="27.75" customHeight="1">
      <c r="A6" s="264">
        <v>10</v>
      </c>
      <c r="B6" s="267" t="s">
        <v>94</v>
      </c>
      <c r="C6" s="55" t="s">
        <v>226</v>
      </c>
      <c r="D6" s="21" t="s">
        <v>227</v>
      </c>
      <c r="E6" s="55" t="s">
        <v>226</v>
      </c>
      <c r="F6" s="21" t="s">
        <v>227</v>
      </c>
      <c r="G6" s="55" t="s">
        <v>226</v>
      </c>
      <c r="H6" s="225" t="s">
        <v>227</v>
      </c>
      <c r="I6" s="20"/>
    </row>
    <row r="7" spans="1:9" ht="27.75" customHeight="1">
      <c r="A7" s="264">
        <v>11</v>
      </c>
      <c r="B7" s="255" t="s">
        <v>176</v>
      </c>
      <c r="C7" s="111" t="s">
        <v>123</v>
      </c>
      <c r="D7" s="21" t="s">
        <v>129</v>
      </c>
      <c r="E7" s="111" t="s">
        <v>123</v>
      </c>
      <c r="F7" s="21" t="s">
        <v>129</v>
      </c>
      <c r="G7" s="111" t="s">
        <v>95</v>
      </c>
      <c r="H7" s="225" t="s">
        <v>95</v>
      </c>
      <c r="I7" s="20"/>
    </row>
    <row r="8" spans="1:9" ht="27.75" customHeight="1">
      <c r="A8" s="264">
        <v>12</v>
      </c>
      <c r="B8" s="255" t="s">
        <v>177</v>
      </c>
      <c r="C8" s="56">
        <v>388880</v>
      </c>
      <c r="D8" s="21">
        <f>C8/C4*100</f>
        <v>1.0315230997725386</v>
      </c>
      <c r="E8" s="56">
        <v>149600</v>
      </c>
      <c r="F8" s="21">
        <f>E8/E4*100</f>
        <v>0.4384259348400005</v>
      </c>
      <c r="G8" s="56">
        <f t="shared" si="0"/>
        <v>239280</v>
      </c>
      <c r="H8" s="225">
        <f>G8/E8*100</f>
        <v>159.94652406417111</v>
      </c>
      <c r="I8" s="20"/>
    </row>
    <row r="9" spans="1:16" ht="27.75" customHeight="1">
      <c r="A9" s="264">
        <v>13</v>
      </c>
      <c r="B9" s="255" t="s">
        <v>178</v>
      </c>
      <c r="C9" s="56">
        <v>5438548</v>
      </c>
      <c r="D9" s="21">
        <f>C9/C4*100</f>
        <v>14.426012886293304</v>
      </c>
      <c r="E9" s="56">
        <v>1534145</v>
      </c>
      <c r="F9" s="21">
        <f>E9/E4*100</f>
        <v>4.496049169820271</v>
      </c>
      <c r="G9" s="56">
        <f t="shared" si="0"/>
        <v>3904403</v>
      </c>
      <c r="H9" s="225">
        <f aca="true" t="shared" si="1" ref="H9:H27">G9/E9*100</f>
        <v>254.5002591019754</v>
      </c>
      <c r="I9" s="20"/>
      <c r="J9" s="335"/>
      <c r="K9" s="322"/>
      <c r="L9" s="335"/>
      <c r="M9" s="322"/>
      <c r="N9" s="335"/>
      <c r="O9" s="322"/>
      <c r="P9" s="20"/>
    </row>
    <row r="10" spans="1:9" ht="27.75" customHeight="1">
      <c r="A10" s="264">
        <v>14</v>
      </c>
      <c r="B10" s="255" t="s">
        <v>210</v>
      </c>
      <c r="C10" s="56">
        <v>11518851</v>
      </c>
      <c r="D10" s="21">
        <f>C10/C4*100</f>
        <v>30.55431209971715</v>
      </c>
      <c r="E10" s="56">
        <v>1775254</v>
      </c>
      <c r="F10" s="21">
        <f>E10/E4*100</f>
        <v>5.202656380537769</v>
      </c>
      <c r="G10" s="56">
        <f t="shared" si="0"/>
        <v>9743597</v>
      </c>
      <c r="H10" s="225">
        <f t="shared" si="1"/>
        <v>548.8565016611707</v>
      </c>
      <c r="I10" s="20"/>
    </row>
    <row r="11" spans="1:9" ht="27.75" customHeight="1">
      <c r="A11" s="264">
        <v>15</v>
      </c>
      <c r="B11" s="255" t="s">
        <v>190</v>
      </c>
      <c r="C11" s="56">
        <v>57684</v>
      </c>
      <c r="D11" s="21">
        <f>C11/C4*100</f>
        <v>0.15300961347273997</v>
      </c>
      <c r="E11" s="56">
        <v>113881</v>
      </c>
      <c r="F11" s="21">
        <f>E11/E4*100</f>
        <v>0.33374588158766105</v>
      </c>
      <c r="G11" s="56">
        <f t="shared" si="0"/>
        <v>-56197</v>
      </c>
      <c r="H11" s="225">
        <f t="shared" si="1"/>
        <v>-49.347125508205934</v>
      </c>
      <c r="I11" s="20"/>
    </row>
    <row r="12" spans="1:9" ht="27.75" customHeight="1">
      <c r="A12" s="264">
        <v>16</v>
      </c>
      <c r="B12" s="255" t="s">
        <v>180</v>
      </c>
      <c r="C12" s="56">
        <v>3581042</v>
      </c>
      <c r="D12" s="21">
        <f>C12/C4*100</f>
        <v>9.498887945524716</v>
      </c>
      <c r="E12" s="56">
        <v>147077</v>
      </c>
      <c r="F12" s="21">
        <f>E12/E4*100</f>
        <v>0.4310318931715424</v>
      </c>
      <c r="G12" s="56">
        <f t="shared" si="0"/>
        <v>3433965</v>
      </c>
      <c r="H12" s="225">
        <f t="shared" si="1"/>
        <v>2334.8076177784424</v>
      </c>
      <c r="I12" s="20"/>
    </row>
    <row r="13" spans="1:9" ht="27.75" customHeight="1">
      <c r="A13" s="264">
        <v>17</v>
      </c>
      <c r="B13" s="255" t="s">
        <v>181</v>
      </c>
      <c r="C13" s="56">
        <v>89872</v>
      </c>
      <c r="D13" s="21">
        <f>C13/C4*100</f>
        <v>0.23838984782646985</v>
      </c>
      <c r="E13" s="48">
        <v>2764814</v>
      </c>
      <c r="F13" s="21">
        <f>E13/E4*100</f>
        <v>8.102714990700006</v>
      </c>
      <c r="G13" s="56">
        <f t="shared" si="0"/>
        <v>-2674942</v>
      </c>
      <c r="H13" s="225">
        <f t="shared" si="1"/>
        <v>-96.74943775602988</v>
      </c>
      <c r="I13" s="374"/>
    </row>
    <row r="14" spans="1:9" ht="27.75" customHeight="1">
      <c r="A14" s="264">
        <v>18</v>
      </c>
      <c r="B14" s="255" t="s">
        <v>191</v>
      </c>
      <c r="C14" s="55" t="s">
        <v>226</v>
      </c>
      <c r="D14" s="21" t="s">
        <v>227</v>
      </c>
      <c r="E14" s="25" t="s">
        <v>226</v>
      </c>
      <c r="F14" s="332" t="s">
        <v>226</v>
      </c>
      <c r="G14" s="55" t="s">
        <v>226</v>
      </c>
      <c r="H14" s="225" t="s">
        <v>227</v>
      </c>
      <c r="I14" s="20"/>
    </row>
    <row r="15" spans="1:9" ht="27.75" customHeight="1">
      <c r="A15" s="264">
        <v>19</v>
      </c>
      <c r="B15" s="255" t="s">
        <v>170</v>
      </c>
      <c r="C15" s="48">
        <v>1587277</v>
      </c>
      <c r="D15" s="21">
        <f>C15/C4*100</f>
        <v>4.210329384997058</v>
      </c>
      <c r="E15" s="48">
        <v>5404951</v>
      </c>
      <c r="F15" s="21">
        <f>E15/E4*100</f>
        <v>15.840044752268687</v>
      </c>
      <c r="G15" s="48">
        <f t="shared" si="0"/>
        <v>-3817674</v>
      </c>
      <c r="H15" s="225">
        <f t="shared" si="1"/>
        <v>-70.63290675530638</v>
      </c>
      <c r="I15" s="20"/>
    </row>
    <row r="16" spans="1:9" ht="27.75" customHeight="1">
      <c r="A16" s="264">
        <v>20</v>
      </c>
      <c r="B16" s="255" t="s">
        <v>182</v>
      </c>
      <c r="C16" s="48">
        <v>80552</v>
      </c>
      <c r="D16" s="21">
        <f>C16/C4*100</f>
        <v>0.2136680948695678</v>
      </c>
      <c r="E16" s="48">
        <v>1011377</v>
      </c>
      <c r="F16" s="21">
        <f>E16/E4*100</f>
        <v>2.96399670254462</v>
      </c>
      <c r="G16" s="48">
        <f t="shared" si="0"/>
        <v>-930825</v>
      </c>
      <c r="H16" s="225">
        <f t="shared" si="1"/>
        <v>-92.03541310510323</v>
      </c>
      <c r="I16" s="20"/>
    </row>
    <row r="17" spans="1:17" ht="27.75" customHeight="1">
      <c r="A17" s="264">
        <v>21</v>
      </c>
      <c r="B17" s="255" t="s">
        <v>192</v>
      </c>
      <c r="C17" s="111" t="s">
        <v>123</v>
      </c>
      <c r="D17" s="21" t="s">
        <v>129</v>
      </c>
      <c r="E17" s="111" t="s">
        <v>123</v>
      </c>
      <c r="F17" s="21" t="s">
        <v>129</v>
      </c>
      <c r="G17" s="111" t="s">
        <v>95</v>
      </c>
      <c r="H17" s="225" t="s">
        <v>95</v>
      </c>
      <c r="I17" s="20"/>
      <c r="J17" s="264"/>
      <c r="K17" s="255"/>
      <c r="L17" s="331"/>
      <c r="M17" s="112"/>
      <c r="N17" s="336"/>
      <c r="O17" s="112"/>
      <c r="P17" s="337"/>
      <c r="Q17" s="112"/>
    </row>
    <row r="18" spans="1:17" ht="27.75" customHeight="1">
      <c r="A18" s="264">
        <v>22</v>
      </c>
      <c r="B18" s="255" t="s">
        <v>193</v>
      </c>
      <c r="C18" s="56">
        <v>112660</v>
      </c>
      <c r="D18" s="21">
        <f>C18/C4*100</f>
        <v>0.2988361253352556</v>
      </c>
      <c r="E18" s="56">
        <v>647911</v>
      </c>
      <c r="F18" s="21">
        <f>E18/E4*100</f>
        <v>1.8988033814713874</v>
      </c>
      <c r="G18" s="56">
        <f>C18-E18</f>
        <v>-535251</v>
      </c>
      <c r="H18" s="225">
        <f t="shared" si="1"/>
        <v>-82.61180933801093</v>
      </c>
      <c r="I18" s="20"/>
      <c r="J18" s="264"/>
      <c r="K18" s="255"/>
      <c r="L18" s="331"/>
      <c r="M18" s="112"/>
      <c r="N18" s="338"/>
      <c r="O18" s="112"/>
      <c r="P18" s="337"/>
      <c r="Q18" s="112"/>
    </row>
    <row r="19" spans="1:9" ht="27.75" customHeight="1">
      <c r="A19" s="264">
        <v>23</v>
      </c>
      <c r="B19" s="255" t="s">
        <v>183</v>
      </c>
      <c r="C19" s="56">
        <v>444390</v>
      </c>
      <c r="D19" s="21">
        <f>C19/C4*100</f>
        <v>1.1787660725877351</v>
      </c>
      <c r="E19" s="56">
        <v>259140</v>
      </c>
      <c r="F19" s="21">
        <f>E19/E4*100</f>
        <v>0.7594498446152254</v>
      </c>
      <c r="G19" s="56">
        <f aca="true" t="shared" si="2" ref="G19:G27">C19-E19</f>
        <v>185250</v>
      </c>
      <c r="H19" s="225">
        <f t="shared" si="1"/>
        <v>71.4864551979625</v>
      </c>
      <c r="I19" s="20"/>
    </row>
    <row r="20" spans="1:9" ht="27.75" customHeight="1">
      <c r="A20" s="264">
        <v>24</v>
      </c>
      <c r="B20" s="255" t="s">
        <v>184</v>
      </c>
      <c r="C20" s="56">
        <v>2237422</v>
      </c>
      <c r="D20" s="21">
        <f>C20/C4*100</f>
        <v>5.934870594886013</v>
      </c>
      <c r="E20" s="56">
        <v>2383466</v>
      </c>
      <c r="F20" s="21">
        <f>E20/E4*100</f>
        <v>6.9851157032710995</v>
      </c>
      <c r="G20" s="56">
        <f t="shared" si="2"/>
        <v>-146044</v>
      </c>
      <c r="H20" s="225">
        <f t="shared" si="1"/>
        <v>-6.1273792032275685</v>
      </c>
      <c r="I20" s="20"/>
    </row>
    <row r="21" spans="1:9" ht="27.75" customHeight="1">
      <c r="A21" s="264">
        <v>25</v>
      </c>
      <c r="B21" s="255" t="s">
        <v>185</v>
      </c>
      <c r="C21" s="56">
        <v>5199681</v>
      </c>
      <c r="D21" s="21">
        <f>C21/C4*100</f>
        <v>13.792406559731468</v>
      </c>
      <c r="E21" s="56">
        <v>2990660</v>
      </c>
      <c r="F21" s="21">
        <f>E21/E4*100</f>
        <v>8.764591619576176</v>
      </c>
      <c r="G21" s="56">
        <f t="shared" si="2"/>
        <v>2209021</v>
      </c>
      <c r="H21" s="225">
        <f t="shared" si="1"/>
        <v>73.86399657600663</v>
      </c>
      <c r="I21" s="20"/>
    </row>
    <row r="22" spans="1:9" ht="27.75" customHeight="1">
      <c r="A22" s="264">
        <v>26</v>
      </c>
      <c r="B22" s="255" t="s">
        <v>29</v>
      </c>
      <c r="C22" s="56">
        <v>2283850</v>
      </c>
      <c r="D22" s="21">
        <f>C22/C4*100</f>
        <v>6.058023121311233</v>
      </c>
      <c r="E22" s="56">
        <v>1318554</v>
      </c>
      <c r="F22" s="21">
        <f>E22/E4*100</f>
        <v>3.8642264043250134</v>
      </c>
      <c r="G22" s="56">
        <f t="shared" si="2"/>
        <v>965296</v>
      </c>
      <c r="H22" s="225">
        <f t="shared" si="1"/>
        <v>73.20868163154486</v>
      </c>
      <c r="I22" s="20"/>
    </row>
    <row r="23" spans="1:9" ht="27.75" customHeight="1">
      <c r="A23" s="264">
        <v>27</v>
      </c>
      <c r="B23" s="255" t="s">
        <v>30</v>
      </c>
      <c r="C23" s="56">
        <v>625874</v>
      </c>
      <c r="D23" s="21">
        <f>C23/C4*100</f>
        <v>1.6601612028055899</v>
      </c>
      <c r="E23" s="56">
        <v>1930411</v>
      </c>
      <c r="F23" s="21">
        <f>E23/E4*100</f>
        <v>5.657367963238102</v>
      </c>
      <c r="G23" s="56">
        <f t="shared" si="2"/>
        <v>-1304537</v>
      </c>
      <c r="H23" s="225">
        <f t="shared" si="1"/>
        <v>-67.57819966836078</v>
      </c>
      <c r="I23" s="20"/>
    </row>
    <row r="24" spans="1:9" ht="27.75" customHeight="1">
      <c r="A24" s="264">
        <v>28</v>
      </c>
      <c r="B24" s="255" t="s">
        <v>18</v>
      </c>
      <c r="C24" s="56">
        <v>56681</v>
      </c>
      <c r="D24" s="21">
        <f>C24/C4*100</f>
        <v>0.15034910722641243</v>
      </c>
      <c r="E24" s="56">
        <v>629815</v>
      </c>
      <c r="F24" s="21">
        <f>E24/E4*100</f>
        <v>1.8457702550217572</v>
      </c>
      <c r="G24" s="56">
        <f t="shared" si="2"/>
        <v>-573134</v>
      </c>
      <c r="H24" s="225">
        <f t="shared" si="1"/>
        <v>-91.0003731254416</v>
      </c>
      <c r="I24" s="20"/>
    </row>
    <row r="25" spans="1:9" ht="27.75" customHeight="1">
      <c r="A25" s="264">
        <v>29</v>
      </c>
      <c r="B25" s="255" t="s">
        <v>19</v>
      </c>
      <c r="C25" s="56">
        <v>481450</v>
      </c>
      <c r="D25" s="21">
        <f>C25/C4*100</f>
        <v>1.2770695237232277</v>
      </c>
      <c r="E25" s="56">
        <v>5541759</v>
      </c>
      <c r="F25" s="21">
        <f>E25/E4*100</f>
        <v>16.240981752894292</v>
      </c>
      <c r="G25" s="56">
        <f t="shared" si="2"/>
        <v>-5060309</v>
      </c>
      <c r="H25" s="225">
        <f t="shared" si="1"/>
        <v>-91.31232520216054</v>
      </c>
      <c r="I25" s="20"/>
    </row>
    <row r="26" spans="1:9" ht="27.75" customHeight="1">
      <c r="A26" s="264">
        <v>30</v>
      </c>
      <c r="B26" s="255" t="s">
        <v>31</v>
      </c>
      <c r="C26" s="56">
        <v>2708904</v>
      </c>
      <c r="D26" s="21">
        <f>C26/C4*100</f>
        <v>7.185499514159198</v>
      </c>
      <c r="E26" s="56">
        <v>2520563</v>
      </c>
      <c r="F26" s="21">
        <f>E26/E4*100</f>
        <v>7.386899663089011</v>
      </c>
      <c r="G26" s="56">
        <f t="shared" si="2"/>
        <v>188341</v>
      </c>
      <c r="H26" s="225">
        <f t="shared" si="1"/>
        <v>7.4721798264911445</v>
      </c>
      <c r="I26" s="20"/>
    </row>
    <row r="27" spans="1:9" ht="27.75" customHeight="1">
      <c r="A27" s="264">
        <v>31</v>
      </c>
      <c r="B27" s="255" t="s">
        <v>32</v>
      </c>
      <c r="C27" s="56">
        <v>187462</v>
      </c>
      <c r="D27" s="21">
        <f>C27/C4*100</f>
        <v>0.4972520657517991</v>
      </c>
      <c r="E27" s="56">
        <v>1748896</v>
      </c>
      <c r="F27" s="21">
        <f>E27/E4*100</f>
        <v>5.125410185414021</v>
      </c>
      <c r="G27" s="56">
        <f t="shared" si="2"/>
        <v>-1561434</v>
      </c>
      <c r="H27" s="225">
        <f t="shared" si="1"/>
        <v>-89.28112363456718</v>
      </c>
      <c r="I27" s="20"/>
    </row>
    <row r="28" spans="1:9" ht="27.75" customHeight="1">
      <c r="A28" s="265">
        <v>32</v>
      </c>
      <c r="B28" s="256" t="s">
        <v>33</v>
      </c>
      <c r="C28" s="168">
        <v>253896</v>
      </c>
      <c r="D28" s="193">
        <f>C28/C4*100</f>
        <v>0.6734714794791413</v>
      </c>
      <c r="E28" s="168">
        <v>182604</v>
      </c>
      <c r="F28" s="193">
        <f>E28/E4*100</f>
        <v>0.5351492607321086</v>
      </c>
      <c r="G28" s="168">
        <f>C28-E28</f>
        <v>71292</v>
      </c>
      <c r="H28" s="213">
        <f>G28/E28*100</f>
        <v>39.04186107642768</v>
      </c>
      <c r="I28" s="20"/>
    </row>
    <row r="29" spans="1:9" ht="27.75" customHeight="1">
      <c r="A29" s="264"/>
      <c r="B29" s="255"/>
      <c r="C29" s="337"/>
      <c r="D29" s="112"/>
      <c r="E29" s="337"/>
      <c r="F29" s="112"/>
      <c r="G29" s="337"/>
      <c r="H29" s="112"/>
      <c r="I29" s="20"/>
    </row>
    <row r="30" spans="1:9" ht="27.75" customHeight="1">
      <c r="A30" s="264"/>
      <c r="B30" s="255"/>
      <c r="C30" s="337"/>
      <c r="D30" s="382"/>
      <c r="E30" s="337"/>
      <c r="F30" s="382"/>
      <c r="G30" s="337"/>
      <c r="H30" s="337"/>
      <c r="I30" s="20"/>
    </row>
    <row r="31" spans="1:4" ht="14.25">
      <c r="A31" s="16"/>
      <c r="B31" s="17"/>
      <c r="D31" s="381"/>
    </row>
    <row r="32" spans="1:4" ht="14.25">
      <c r="A32" s="16"/>
      <c r="B32" s="17"/>
      <c r="D32" s="34"/>
    </row>
    <row r="33" spans="1:4" ht="14.25">
      <c r="A33" s="16"/>
      <c r="B33" s="17"/>
      <c r="D33" s="34"/>
    </row>
  </sheetData>
  <mergeCells count="5"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9.00390625" defaultRowHeight="13.5"/>
  <cols>
    <col min="1" max="1" width="12.625" style="6" customWidth="1"/>
    <col min="2" max="7" width="11.625" style="6" customWidth="1"/>
    <col min="8" max="8" width="10.125" style="6" bestFit="1" customWidth="1"/>
    <col min="9" max="9" width="11.50390625" style="6" customWidth="1"/>
    <col min="10" max="16384" width="9.00390625" style="6" customWidth="1"/>
  </cols>
  <sheetData>
    <row r="1" ht="27" customHeight="1">
      <c r="A1" s="10" t="s">
        <v>154</v>
      </c>
    </row>
    <row r="2" ht="27" customHeight="1">
      <c r="A2" s="10"/>
    </row>
    <row r="3" spans="1:7" ht="27" customHeight="1">
      <c r="A3" s="2" t="s">
        <v>23</v>
      </c>
      <c r="B3" s="8"/>
      <c r="C3" s="8"/>
      <c r="D3" s="8"/>
      <c r="E3" s="8"/>
      <c r="F3" s="8"/>
      <c r="G3" s="11" t="s">
        <v>103</v>
      </c>
    </row>
    <row r="4" spans="1:7" ht="27" customHeight="1">
      <c r="A4" s="13"/>
      <c r="B4" s="5"/>
      <c r="C4" s="341"/>
      <c r="D4" s="5"/>
      <c r="E4" s="5"/>
      <c r="F4" s="5"/>
      <c r="G4" s="5"/>
    </row>
    <row r="5" spans="1:12" ht="27" customHeight="1">
      <c r="A5" s="258" t="s">
        <v>211</v>
      </c>
      <c r="B5" s="244" t="s">
        <v>234</v>
      </c>
      <c r="C5" s="245" t="s">
        <v>118</v>
      </c>
      <c r="D5" s="245" t="s">
        <v>119</v>
      </c>
      <c r="E5" s="245" t="s">
        <v>120</v>
      </c>
      <c r="F5" s="245" t="s">
        <v>212</v>
      </c>
      <c r="G5" s="245" t="s">
        <v>213</v>
      </c>
      <c r="H5" s="26"/>
      <c r="I5" s="26"/>
      <c r="J5" s="26"/>
      <c r="K5" s="26"/>
      <c r="L5" s="26"/>
    </row>
    <row r="6" spans="1:7" ht="27" customHeight="1">
      <c r="A6" s="219" t="s">
        <v>16</v>
      </c>
      <c r="B6" s="57">
        <v>14829372</v>
      </c>
      <c r="C6" s="354">
        <v>15109336</v>
      </c>
      <c r="D6" s="59">
        <v>14271133</v>
      </c>
      <c r="E6" s="59">
        <v>14507994</v>
      </c>
      <c r="F6" s="59">
        <v>14802848</v>
      </c>
      <c r="G6" s="59">
        <v>16117413</v>
      </c>
    </row>
    <row r="7" spans="1:7" ht="27" customHeight="1">
      <c r="A7" s="219" t="s">
        <v>24</v>
      </c>
      <c r="B7" s="58">
        <v>90.8</v>
      </c>
      <c r="C7" s="46">
        <f>C6/B6*100</f>
        <v>101.88790192868586</v>
      </c>
      <c r="D7" s="46">
        <f>D6/C6*100</f>
        <v>94.45241670447993</v>
      </c>
      <c r="E7" s="46">
        <f>E6/D6*100</f>
        <v>101.65972106068944</v>
      </c>
      <c r="F7" s="46">
        <f>F6/E6*100</f>
        <v>102.03235540351064</v>
      </c>
      <c r="G7" s="46">
        <f>G6/F6*100</f>
        <v>108.88048705222131</v>
      </c>
    </row>
    <row r="8" spans="1:8" ht="27" customHeight="1">
      <c r="A8" s="268" t="s">
        <v>25</v>
      </c>
      <c r="B8" s="190">
        <f aca="true" t="shared" si="0" ref="B8:G8">B6/B15</f>
        <v>1051.7285106382978</v>
      </c>
      <c r="C8" s="190">
        <f t="shared" si="0"/>
        <v>1059.7093561509328</v>
      </c>
      <c r="D8" s="190">
        <f t="shared" si="0"/>
        <v>1094.3281190092785</v>
      </c>
      <c r="E8" s="190">
        <f t="shared" si="0"/>
        <v>1103.9411048546644</v>
      </c>
      <c r="F8" s="190">
        <f t="shared" si="0"/>
        <v>1108.0805449509694</v>
      </c>
      <c r="G8" s="355">
        <f t="shared" si="0"/>
        <v>1169.1145364862905</v>
      </c>
      <c r="H8" s="20"/>
    </row>
    <row r="9" spans="1:8" ht="27" customHeight="1">
      <c r="A9" s="246" t="s">
        <v>26</v>
      </c>
      <c r="B9" s="60">
        <f aca="true" t="shared" si="1" ref="B9:G9">B6/B17*100</f>
        <v>40.74129549948691</v>
      </c>
      <c r="C9" s="60">
        <f t="shared" si="1"/>
        <v>43.233280753897944</v>
      </c>
      <c r="D9" s="60">
        <f t="shared" si="1"/>
        <v>42.08384606968968</v>
      </c>
      <c r="E9" s="60">
        <f t="shared" si="1"/>
        <v>46.94023352031675</v>
      </c>
      <c r="F9" s="60">
        <f t="shared" si="1"/>
        <v>43.38203524528363</v>
      </c>
      <c r="G9" s="356">
        <f t="shared" si="1"/>
        <v>42.75222129724906</v>
      </c>
      <c r="H9" s="70"/>
    </row>
    <row r="10" spans="1:3" ht="24" customHeight="1">
      <c r="A10" s="49"/>
      <c r="B10" s="426" t="s">
        <v>255</v>
      </c>
      <c r="C10" s="426"/>
    </row>
    <row r="11" spans="1:4" ht="13.5">
      <c r="A11" s="316" t="s">
        <v>252</v>
      </c>
      <c r="B11" s="36"/>
      <c r="C11" s="36"/>
      <c r="D11" s="6" t="s">
        <v>254</v>
      </c>
    </row>
    <row r="12" ht="13.5">
      <c r="B12" s="6" t="s">
        <v>253</v>
      </c>
    </row>
    <row r="14" ht="13.5">
      <c r="A14" s="209"/>
    </row>
    <row r="15" spans="1:7" ht="13.5">
      <c r="A15" s="6" t="s">
        <v>232</v>
      </c>
      <c r="B15" s="328">
        <v>14100</v>
      </c>
      <c r="C15" s="328">
        <v>14258</v>
      </c>
      <c r="D15" s="328">
        <v>13041</v>
      </c>
      <c r="E15" s="328">
        <v>13142</v>
      </c>
      <c r="F15" s="328">
        <v>13359</v>
      </c>
      <c r="G15" s="328">
        <v>13786</v>
      </c>
    </row>
    <row r="16" spans="2:7" ht="13.5">
      <c r="B16" s="340"/>
      <c r="C16" s="328"/>
      <c r="D16" s="328"/>
      <c r="E16" s="328"/>
      <c r="F16" s="328"/>
      <c r="G16" s="328"/>
    </row>
    <row r="17" spans="1:7" ht="14.25">
      <c r="A17" s="6" t="s">
        <v>233</v>
      </c>
      <c r="B17" s="70">
        <v>36398872</v>
      </c>
      <c r="C17" s="328">
        <v>34948391</v>
      </c>
      <c r="D17" s="328">
        <v>33911190</v>
      </c>
      <c r="E17" s="328">
        <v>30907375</v>
      </c>
      <c r="F17" s="328">
        <v>34122069</v>
      </c>
      <c r="G17" s="328">
        <v>37699592</v>
      </c>
    </row>
  </sheetData>
  <mergeCells count="1">
    <mergeCell ref="B10:C10"/>
  </mergeCells>
  <printOptions/>
  <pageMargins left="0.75" right="0.58" top="1" bottom="1" header="0.512" footer="0.512"/>
  <pageSetup horizontalDpi="300" verticalDpi="300" orientation="portrait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00390625" defaultRowHeight="13.5"/>
  <cols>
    <col min="1" max="2" width="13.50390625" style="6" customWidth="1"/>
    <col min="3" max="3" width="11.125" style="6" customWidth="1"/>
    <col min="4" max="4" width="13.875" style="6" customWidth="1"/>
    <col min="5" max="5" width="11.125" style="6" customWidth="1"/>
    <col min="6" max="6" width="13.875" style="6" customWidth="1"/>
    <col min="7" max="7" width="11.25390625" style="6" customWidth="1"/>
    <col min="8" max="8" width="9.00390625" style="6" customWidth="1"/>
    <col min="9" max="9" width="9.50390625" style="6" bestFit="1" customWidth="1"/>
    <col min="10" max="16384" width="9.00390625" style="6" customWidth="1"/>
  </cols>
  <sheetData>
    <row r="1" spans="1:7" s="30" customFormat="1" ht="27.75" customHeight="1">
      <c r="A1" s="2" t="s">
        <v>139</v>
      </c>
      <c r="B1" s="1"/>
      <c r="C1" s="1"/>
      <c r="D1" s="1"/>
      <c r="E1" s="1"/>
      <c r="F1" s="1"/>
      <c r="G1" s="100"/>
    </row>
    <row r="2" spans="1:7" ht="27.75" customHeight="1">
      <c r="A2" s="409" t="s">
        <v>57</v>
      </c>
      <c r="B2" s="406" t="s">
        <v>208</v>
      </c>
      <c r="C2" s="407"/>
      <c r="D2" s="406" t="s">
        <v>209</v>
      </c>
      <c r="E2" s="407"/>
      <c r="F2" s="411" t="s">
        <v>85</v>
      </c>
      <c r="G2" s="412"/>
    </row>
    <row r="3" spans="1:7" ht="27.75" customHeight="1">
      <c r="A3" s="410"/>
      <c r="B3" s="240" t="s">
        <v>81</v>
      </c>
      <c r="C3" s="241" t="s">
        <v>3</v>
      </c>
      <c r="D3" s="240" t="s">
        <v>81</v>
      </c>
      <c r="E3" s="241" t="s">
        <v>3</v>
      </c>
      <c r="F3" s="242" t="s">
        <v>82</v>
      </c>
      <c r="G3" s="243" t="s">
        <v>61</v>
      </c>
    </row>
    <row r="4" spans="1:7" s="30" customFormat="1" ht="27.75" customHeight="1">
      <c r="A4" s="208" t="s">
        <v>36</v>
      </c>
      <c r="B4" s="192">
        <v>16117413</v>
      </c>
      <c r="C4" s="108">
        <v>100</v>
      </c>
      <c r="D4" s="137">
        <v>14802848</v>
      </c>
      <c r="E4" s="108">
        <v>100</v>
      </c>
      <c r="F4" s="370">
        <f aca="true" t="shared" si="0" ref="F4:F9">B4-D4</f>
        <v>1314565</v>
      </c>
      <c r="G4" s="371">
        <f aca="true" t="shared" si="1" ref="G4:G9">F4/D4*100</f>
        <v>8.880487052221302</v>
      </c>
    </row>
    <row r="5" spans="1:9" ht="27.75" customHeight="1">
      <c r="A5" s="269" t="s">
        <v>10</v>
      </c>
      <c r="B5" s="163">
        <v>962184</v>
      </c>
      <c r="C5" s="164">
        <f>B5/B4*100</f>
        <v>5.969841437952852</v>
      </c>
      <c r="D5" s="163">
        <v>870940</v>
      </c>
      <c r="E5" s="164">
        <f>D5/D4*100</f>
        <v>5.883597534744665</v>
      </c>
      <c r="F5" s="56">
        <f t="shared" si="0"/>
        <v>91244</v>
      </c>
      <c r="G5" s="369">
        <f t="shared" si="1"/>
        <v>10.476496658782466</v>
      </c>
      <c r="I5" s="328"/>
    </row>
    <row r="6" spans="1:7" ht="27.75" customHeight="1">
      <c r="A6" s="269" t="s">
        <v>89</v>
      </c>
      <c r="B6" s="163">
        <v>1172328</v>
      </c>
      <c r="C6" s="164">
        <f>B6/B4*100</f>
        <v>7.273673510755108</v>
      </c>
      <c r="D6" s="163">
        <v>1155975</v>
      </c>
      <c r="E6" s="164">
        <f>D6/D4*100</f>
        <v>7.809139160248082</v>
      </c>
      <c r="F6" s="56">
        <f t="shared" si="0"/>
        <v>16353</v>
      </c>
      <c r="G6" s="212">
        <f t="shared" si="1"/>
        <v>1.414649970803867</v>
      </c>
    </row>
    <row r="7" spans="1:7" ht="27.75" customHeight="1">
      <c r="A7" s="269" t="s">
        <v>91</v>
      </c>
      <c r="B7" s="165">
        <v>1294696</v>
      </c>
      <c r="C7" s="164">
        <f>B7/B4*100</f>
        <v>8.032902054442607</v>
      </c>
      <c r="D7" s="165">
        <v>1354644</v>
      </c>
      <c r="E7" s="164">
        <f>D7/D4*100</f>
        <v>9.151239004818532</v>
      </c>
      <c r="F7" s="56">
        <f t="shared" si="0"/>
        <v>-59948</v>
      </c>
      <c r="G7" s="212">
        <f t="shared" si="1"/>
        <v>-4.425369322124484</v>
      </c>
    </row>
    <row r="8" spans="1:7" ht="27.75" customHeight="1">
      <c r="A8" s="269" t="s">
        <v>92</v>
      </c>
      <c r="B8" s="165">
        <v>4161044</v>
      </c>
      <c r="C8" s="164">
        <f>B8/B4*100</f>
        <v>25.817071263235608</v>
      </c>
      <c r="D8" s="165">
        <v>3872094</v>
      </c>
      <c r="E8" s="164">
        <f>D8/D4*100</f>
        <v>26.157763695202433</v>
      </c>
      <c r="F8" s="56">
        <f t="shared" si="0"/>
        <v>288950</v>
      </c>
      <c r="G8" s="369">
        <f t="shared" si="1"/>
        <v>7.46237048997261</v>
      </c>
    </row>
    <row r="9" spans="1:7" ht="27.75" customHeight="1">
      <c r="A9" s="269" t="s">
        <v>34</v>
      </c>
      <c r="B9" s="165">
        <v>4910589</v>
      </c>
      <c r="C9" s="164">
        <f>B9/B4*100</f>
        <v>30.467600476577722</v>
      </c>
      <c r="D9" s="165">
        <v>4491171</v>
      </c>
      <c r="E9" s="164">
        <f>D9/D4*100</f>
        <v>30.339911617007754</v>
      </c>
      <c r="F9" s="56">
        <f t="shared" si="0"/>
        <v>419418</v>
      </c>
      <c r="G9" s="369">
        <f t="shared" si="1"/>
        <v>9.338722573689578</v>
      </c>
    </row>
    <row r="10" spans="1:7" ht="27.75" customHeight="1">
      <c r="A10" s="269" t="s">
        <v>93</v>
      </c>
      <c r="B10" s="173" t="s">
        <v>1</v>
      </c>
      <c r="C10" s="174" t="s">
        <v>73</v>
      </c>
      <c r="D10" s="166" t="s">
        <v>73</v>
      </c>
      <c r="E10" s="127" t="s">
        <v>73</v>
      </c>
      <c r="F10" s="166" t="s">
        <v>73</v>
      </c>
      <c r="G10" s="228" t="s">
        <v>73</v>
      </c>
    </row>
    <row r="11" spans="1:7" ht="27.75" customHeight="1">
      <c r="A11" s="270" t="s">
        <v>11</v>
      </c>
      <c r="B11" s="167">
        <v>-3616572</v>
      </c>
      <c r="C11" s="128">
        <f>B11/B4*100</f>
        <v>-22.4389112570361</v>
      </c>
      <c r="D11" s="167">
        <v>-3058024</v>
      </c>
      <c r="E11" s="128">
        <f>D11/D4*100</f>
        <v>-20.65834898797853</v>
      </c>
      <c r="F11" s="347">
        <v>-558548</v>
      </c>
      <c r="G11" s="229">
        <v>-18.3</v>
      </c>
    </row>
    <row r="12" spans="2:6" ht="13.5">
      <c r="B12" s="334"/>
      <c r="C12" s="334"/>
      <c r="D12" s="334"/>
      <c r="E12" s="334"/>
      <c r="F12" s="42"/>
    </row>
    <row r="13" spans="1:7" ht="14.25">
      <c r="A13" s="6" t="s">
        <v>236</v>
      </c>
      <c r="B13" s="386">
        <v>16117413</v>
      </c>
      <c r="C13" s="38">
        <v>100</v>
      </c>
      <c r="D13" s="7">
        <v>13030278</v>
      </c>
      <c r="E13" s="38">
        <v>100</v>
      </c>
      <c r="F13" s="6">
        <v>2913686</v>
      </c>
      <c r="G13" s="6">
        <v>22.360889000219338</v>
      </c>
    </row>
    <row r="14" spans="2:5" ht="13.5">
      <c r="B14" s="7"/>
      <c r="C14" s="38"/>
      <c r="D14" s="7"/>
      <c r="E14" s="38"/>
    </row>
    <row r="15" spans="1:7" ht="13.5">
      <c r="A15" s="6" t="s">
        <v>225</v>
      </c>
      <c r="B15" s="22">
        <v>1706463</v>
      </c>
      <c r="C15" s="38">
        <v>10.702877904139774</v>
      </c>
      <c r="D15" s="342" t="s">
        <v>1</v>
      </c>
      <c r="E15" s="343" t="s">
        <v>1</v>
      </c>
      <c r="F15" s="342" t="s">
        <v>1</v>
      </c>
      <c r="G15" s="344" t="s">
        <v>1</v>
      </c>
    </row>
    <row r="16" spans="1:7" ht="13.5">
      <c r="A16" s="6" t="s">
        <v>11</v>
      </c>
      <c r="B16" s="129">
        <v>1910109</v>
      </c>
      <c r="C16" s="334">
        <v>11.980138690729609</v>
      </c>
      <c r="D16" s="129">
        <v>3058024</v>
      </c>
      <c r="E16" s="334">
        <v>23.468601360615637</v>
      </c>
      <c r="F16" s="129">
        <v>-1147915</v>
      </c>
      <c r="G16" s="334">
        <v>-37.53780218860284</v>
      </c>
    </row>
    <row r="17" spans="1:7" ht="13.5">
      <c r="A17" s="6" t="s">
        <v>237</v>
      </c>
      <c r="B17" s="22">
        <f aca="true" t="shared" si="2" ref="B17:G17">SUM(B15:B16)</f>
        <v>3616572</v>
      </c>
      <c r="C17" s="345">
        <f t="shared" si="2"/>
        <v>22.683016594869382</v>
      </c>
      <c r="D17" s="22">
        <f t="shared" si="2"/>
        <v>3058024</v>
      </c>
      <c r="E17" s="346">
        <f t="shared" si="2"/>
        <v>23.468601360615637</v>
      </c>
      <c r="F17" s="22">
        <f t="shared" si="2"/>
        <v>-1147915</v>
      </c>
      <c r="G17" s="346">
        <f t="shared" si="2"/>
        <v>-37.53780218860284</v>
      </c>
    </row>
  </sheetData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13.625" style="6" customWidth="1"/>
    <col min="3" max="3" width="11.625" style="7" customWidth="1"/>
    <col min="4" max="4" width="11.625" style="35" customWidth="1"/>
    <col min="5" max="5" width="11.625" style="7" customWidth="1"/>
    <col min="6" max="6" width="11.625" style="35" customWidth="1"/>
    <col min="7" max="8" width="11.625" style="6" customWidth="1"/>
    <col min="9" max="16384" width="9.00390625" style="6" customWidth="1"/>
  </cols>
  <sheetData>
    <row r="1" spans="1:9" ht="27.75" customHeight="1">
      <c r="A1" s="2" t="s">
        <v>140</v>
      </c>
      <c r="B1" s="5"/>
      <c r="C1" s="32"/>
      <c r="D1" s="33"/>
      <c r="E1" s="32"/>
      <c r="F1" s="33"/>
      <c r="G1" s="5"/>
      <c r="H1" s="11"/>
      <c r="I1" s="20"/>
    </row>
    <row r="2" spans="1:9" ht="27.75" customHeight="1">
      <c r="A2" s="388" t="s">
        <v>84</v>
      </c>
      <c r="B2" s="389"/>
      <c r="C2" s="392" t="s">
        <v>194</v>
      </c>
      <c r="D2" s="393"/>
      <c r="E2" s="392" t="s">
        <v>195</v>
      </c>
      <c r="F2" s="393"/>
      <c r="G2" s="427" t="s">
        <v>85</v>
      </c>
      <c r="H2" s="428"/>
      <c r="I2" s="20"/>
    </row>
    <row r="3" spans="1:9" ht="27.75" customHeight="1">
      <c r="A3" s="390"/>
      <c r="B3" s="391"/>
      <c r="C3" s="272" t="s">
        <v>81</v>
      </c>
      <c r="D3" s="273" t="s">
        <v>3</v>
      </c>
      <c r="E3" s="272" t="s">
        <v>81</v>
      </c>
      <c r="F3" s="273" t="s">
        <v>3</v>
      </c>
      <c r="G3" s="274" t="s">
        <v>82</v>
      </c>
      <c r="H3" s="275" t="s">
        <v>61</v>
      </c>
      <c r="I3" s="20"/>
    </row>
    <row r="4" spans="1:9" s="30" customFormat="1" ht="27.75" customHeight="1">
      <c r="A4" s="423" t="s">
        <v>36</v>
      </c>
      <c r="B4" s="424"/>
      <c r="C4" s="64">
        <v>16117413</v>
      </c>
      <c r="D4" s="31">
        <v>100</v>
      </c>
      <c r="E4" s="64">
        <v>14802848</v>
      </c>
      <c r="F4" s="31">
        <v>100</v>
      </c>
      <c r="G4" s="64">
        <f>C4-E4</f>
        <v>1314565</v>
      </c>
      <c r="H4" s="214">
        <f>G4/E4*100</f>
        <v>8.880487052221302</v>
      </c>
      <c r="I4" s="139"/>
    </row>
    <row r="5" spans="1:9" ht="27.75" customHeight="1">
      <c r="A5" s="276">
        <v>9</v>
      </c>
      <c r="B5" s="277" t="s">
        <v>163</v>
      </c>
      <c r="C5" s="62">
        <v>505447</v>
      </c>
      <c r="D5" s="52">
        <f>C5/C4*100</f>
        <v>3.1360305776119284</v>
      </c>
      <c r="E5" s="62">
        <v>341933</v>
      </c>
      <c r="F5" s="52">
        <f>E5/E4*100</f>
        <v>2.3099136058142324</v>
      </c>
      <c r="G5" s="62">
        <f>C5-E5</f>
        <v>163514</v>
      </c>
      <c r="H5" s="230">
        <f>G5/E5*100</f>
        <v>47.82047945065261</v>
      </c>
      <c r="I5" s="20"/>
    </row>
    <row r="6" spans="1:9" ht="27.75" customHeight="1">
      <c r="A6" s="276">
        <v>10</v>
      </c>
      <c r="B6" s="277" t="s">
        <v>94</v>
      </c>
      <c r="C6" s="54" t="s">
        <v>1</v>
      </c>
      <c r="D6" s="231" t="s">
        <v>1</v>
      </c>
      <c r="E6" s="54" t="s">
        <v>1</v>
      </c>
      <c r="F6" s="231" t="s">
        <v>1</v>
      </c>
      <c r="G6" s="54" t="s">
        <v>1</v>
      </c>
      <c r="H6" s="231" t="s">
        <v>1</v>
      </c>
      <c r="I6" s="20"/>
    </row>
    <row r="7" spans="1:9" ht="27.75" customHeight="1">
      <c r="A7" s="276">
        <v>11</v>
      </c>
      <c r="B7" s="277" t="s">
        <v>176</v>
      </c>
      <c r="C7" s="111" t="s">
        <v>90</v>
      </c>
      <c r="D7" s="21" t="s">
        <v>90</v>
      </c>
      <c r="E7" s="111" t="s">
        <v>90</v>
      </c>
      <c r="F7" s="21" t="s">
        <v>90</v>
      </c>
      <c r="G7" s="111" t="s">
        <v>95</v>
      </c>
      <c r="H7" s="225" t="s">
        <v>95</v>
      </c>
      <c r="I7" s="20"/>
    </row>
    <row r="8" spans="1:9" ht="27.75" customHeight="1">
      <c r="A8" s="276">
        <v>12</v>
      </c>
      <c r="B8" s="277" t="s">
        <v>177</v>
      </c>
      <c r="C8" s="62">
        <v>93536</v>
      </c>
      <c r="D8" s="52">
        <f>C8/C4*100</f>
        <v>0.5803412743720099</v>
      </c>
      <c r="E8" s="62">
        <v>97655</v>
      </c>
      <c r="F8" s="52">
        <f>E8/E4*100</f>
        <v>0.6597041326101571</v>
      </c>
      <c r="G8" s="62">
        <f aca="true" t="shared" si="0" ref="G8:G13">C8-E8</f>
        <v>-4119</v>
      </c>
      <c r="H8" s="230">
        <f aca="true" t="shared" si="1" ref="H8:H13">G8/E8*100</f>
        <v>-4.217909989247862</v>
      </c>
      <c r="I8" s="20"/>
    </row>
    <row r="9" spans="1:9" ht="27.75" customHeight="1">
      <c r="A9" s="276">
        <v>13</v>
      </c>
      <c r="B9" s="277" t="s">
        <v>178</v>
      </c>
      <c r="C9" s="62">
        <v>774235</v>
      </c>
      <c r="D9" s="52">
        <f>C9/C4*100</f>
        <v>4.803717569314629</v>
      </c>
      <c r="E9" s="62">
        <v>675271</v>
      </c>
      <c r="F9" s="52">
        <f>E9/E4*100</f>
        <v>4.56176406053754</v>
      </c>
      <c r="G9" s="62">
        <f t="shared" si="0"/>
        <v>98964</v>
      </c>
      <c r="H9" s="230">
        <f t="shared" si="1"/>
        <v>14.65544944177967</v>
      </c>
      <c r="I9" s="20"/>
    </row>
    <row r="10" spans="1:9" ht="27.75" customHeight="1">
      <c r="A10" s="276">
        <v>14</v>
      </c>
      <c r="B10" s="277" t="s">
        <v>179</v>
      </c>
      <c r="C10" s="62">
        <v>775796</v>
      </c>
      <c r="D10" s="52">
        <f>C10/C4*100</f>
        <v>4.813402746458132</v>
      </c>
      <c r="E10" s="62">
        <v>840544</v>
      </c>
      <c r="F10" s="52">
        <f>E10/E4*100</f>
        <v>5.67825867022346</v>
      </c>
      <c r="G10" s="62">
        <f t="shared" si="0"/>
        <v>-64748</v>
      </c>
      <c r="H10" s="230">
        <f t="shared" si="1"/>
        <v>-7.7031065595614265</v>
      </c>
      <c r="I10" s="20"/>
    </row>
    <row r="11" spans="1:9" ht="27.75" customHeight="1">
      <c r="A11" s="276">
        <v>15</v>
      </c>
      <c r="B11" s="277" t="s">
        <v>190</v>
      </c>
      <c r="C11" s="62">
        <v>59321</v>
      </c>
      <c r="D11" s="52">
        <f>C11/C4*100</f>
        <v>0.3680553448621066</v>
      </c>
      <c r="E11" s="62">
        <v>58663</v>
      </c>
      <c r="F11" s="52">
        <f>E11/E4*100</f>
        <v>0.3962953615412385</v>
      </c>
      <c r="G11" s="62">
        <f t="shared" si="0"/>
        <v>658</v>
      </c>
      <c r="H11" s="230">
        <f t="shared" si="1"/>
        <v>1.1216610129042155</v>
      </c>
      <c r="I11" s="20"/>
    </row>
    <row r="12" spans="1:9" ht="27.75" customHeight="1">
      <c r="A12" s="276">
        <v>16</v>
      </c>
      <c r="B12" s="277" t="s">
        <v>180</v>
      </c>
      <c r="C12" s="62">
        <v>90323</v>
      </c>
      <c r="D12" s="52">
        <f>C12/C4*100</f>
        <v>0.5604063133456963</v>
      </c>
      <c r="E12" s="62">
        <v>74479</v>
      </c>
      <c r="F12" s="52">
        <f>E12/E4*100</f>
        <v>0.5031396660966863</v>
      </c>
      <c r="G12" s="62">
        <f t="shared" si="0"/>
        <v>15844</v>
      </c>
      <c r="H12" s="230">
        <f t="shared" si="1"/>
        <v>21.273110541226387</v>
      </c>
      <c r="I12" s="20"/>
    </row>
    <row r="13" spans="1:9" ht="27.75" customHeight="1">
      <c r="A13" s="276">
        <v>17</v>
      </c>
      <c r="B13" s="277" t="s">
        <v>181</v>
      </c>
      <c r="C13" s="54">
        <v>1900423</v>
      </c>
      <c r="D13" s="52">
        <f>C13/C4*100</f>
        <v>11.791116849831917</v>
      </c>
      <c r="E13" s="54">
        <v>1641448</v>
      </c>
      <c r="F13" s="52">
        <f>E13/E4*100</f>
        <v>11.088731033379522</v>
      </c>
      <c r="G13" s="62">
        <f t="shared" si="0"/>
        <v>258975</v>
      </c>
      <c r="H13" s="230">
        <f t="shared" si="1"/>
        <v>15.777228398340979</v>
      </c>
      <c r="I13" s="20"/>
    </row>
    <row r="14" spans="1:9" ht="27.75" customHeight="1">
      <c r="A14" s="276">
        <v>18</v>
      </c>
      <c r="B14" s="277" t="s">
        <v>191</v>
      </c>
      <c r="C14" s="54" t="s">
        <v>1</v>
      </c>
      <c r="D14" s="231" t="s">
        <v>1</v>
      </c>
      <c r="E14" s="54" t="s">
        <v>1</v>
      </c>
      <c r="F14" s="231" t="s">
        <v>1</v>
      </c>
      <c r="G14" s="54" t="s">
        <v>1</v>
      </c>
      <c r="H14" s="231" t="s">
        <v>1</v>
      </c>
      <c r="I14" s="20"/>
    </row>
    <row r="15" spans="1:9" ht="27.75" customHeight="1">
      <c r="A15" s="276">
        <v>19</v>
      </c>
      <c r="B15" s="277" t="s">
        <v>170</v>
      </c>
      <c r="C15" s="62">
        <v>1711536</v>
      </c>
      <c r="D15" s="52">
        <f>C15/C4*100</f>
        <v>10.619173188650064</v>
      </c>
      <c r="E15" s="62">
        <v>1910143</v>
      </c>
      <c r="F15" s="52">
        <f>E15/E4*100</f>
        <v>12.903888494970698</v>
      </c>
      <c r="G15" s="62">
        <f>C15-E15</f>
        <v>-198607</v>
      </c>
      <c r="H15" s="230">
        <f>G15/E15*100</f>
        <v>-10.397493800202392</v>
      </c>
      <c r="I15" s="20"/>
    </row>
    <row r="16" spans="1:9" ht="27.75" customHeight="1">
      <c r="A16" s="276">
        <v>20</v>
      </c>
      <c r="B16" s="277" t="s">
        <v>182</v>
      </c>
      <c r="C16" s="62">
        <v>310511</v>
      </c>
      <c r="D16" s="52">
        <f>C16/C4*100</f>
        <v>1.9265560794402923</v>
      </c>
      <c r="E16" s="62">
        <v>331284</v>
      </c>
      <c r="F16" s="52">
        <f>E16/E4*100</f>
        <v>2.2379747464812176</v>
      </c>
      <c r="G16" s="62">
        <f>C16-E16</f>
        <v>-20773</v>
      </c>
      <c r="H16" s="230">
        <f>G16/E16*100</f>
        <v>-6.270450731094771</v>
      </c>
      <c r="I16" s="20"/>
    </row>
    <row r="17" spans="1:9" ht="27.75" customHeight="1">
      <c r="A17" s="276">
        <v>21</v>
      </c>
      <c r="B17" s="277" t="s">
        <v>192</v>
      </c>
      <c r="C17" s="111" t="s">
        <v>90</v>
      </c>
      <c r="D17" s="21" t="s">
        <v>90</v>
      </c>
      <c r="E17" s="111" t="s">
        <v>90</v>
      </c>
      <c r="F17" s="21" t="s">
        <v>90</v>
      </c>
      <c r="G17" s="111" t="s">
        <v>95</v>
      </c>
      <c r="H17" s="225" t="s">
        <v>95</v>
      </c>
      <c r="I17" s="20"/>
    </row>
    <row r="18" spans="1:9" ht="27.75" customHeight="1">
      <c r="A18" s="276">
        <v>22</v>
      </c>
      <c r="B18" s="277" t="s">
        <v>193</v>
      </c>
      <c r="C18" s="62">
        <v>412670</v>
      </c>
      <c r="D18" s="52">
        <f>C18/C4*100</f>
        <v>2.5603984957139216</v>
      </c>
      <c r="E18" s="62">
        <v>389942</v>
      </c>
      <c r="F18" s="52">
        <f>E18/E4*100</f>
        <v>2.6342363307385175</v>
      </c>
      <c r="G18" s="62">
        <f aca="true" t="shared" si="2" ref="G18:G28">C18-E18</f>
        <v>22728</v>
      </c>
      <c r="H18" s="230">
        <f aca="true" t="shared" si="3" ref="H18:H28">G18/E18*100</f>
        <v>5.828559119048474</v>
      </c>
      <c r="I18" s="20"/>
    </row>
    <row r="19" spans="1:9" ht="27.75" customHeight="1">
      <c r="A19" s="276">
        <v>23</v>
      </c>
      <c r="B19" s="277" t="s">
        <v>183</v>
      </c>
      <c r="C19" s="62">
        <v>57694</v>
      </c>
      <c r="D19" s="52">
        <f>C19/C4*100</f>
        <v>0.35796067272086407</v>
      </c>
      <c r="E19" s="62">
        <v>44001</v>
      </c>
      <c r="F19" s="52">
        <f>E19/E4*100</f>
        <v>0.2972468541188831</v>
      </c>
      <c r="G19" s="62">
        <f t="shared" si="2"/>
        <v>13693</v>
      </c>
      <c r="H19" s="230">
        <f t="shared" si="3"/>
        <v>31.119747278470943</v>
      </c>
      <c r="I19" s="20"/>
    </row>
    <row r="20" spans="1:9" ht="27.75" customHeight="1">
      <c r="A20" s="276">
        <v>24</v>
      </c>
      <c r="B20" s="277" t="s">
        <v>184</v>
      </c>
      <c r="C20" s="62">
        <v>737554</v>
      </c>
      <c r="D20" s="52">
        <f>C20/C4*100</f>
        <v>4.5761314176164625</v>
      </c>
      <c r="E20" s="62">
        <v>520507</v>
      </c>
      <c r="F20" s="52">
        <f>E20/E4*100</f>
        <v>3.5162625462343464</v>
      </c>
      <c r="G20" s="62">
        <f t="shared" si="2"/>
        <v>217047</v>
      </c>
      <c r="H20" s="230">
        <f t="shared" si="3"/>
        <v>41.69915102006313</v>
      </c>
      <c r="I20" s="20"/>
    </row>
    <row r="21" spans="1:9" ht="27.75" customHeight="1">
      <c r="A21" s="276">
        <v>25</v>
      </c>
      <c r="B21" s="277" t="s">
        <v>185</v>
      </c>
      <c r="C21" s="62">
        <v>1323317</v>
      </c>
      <c r="D21" s="52">
        <f>C21/C4*100</f>
        <v>8.210480180659266</v>
      </c>
      <c r="E21" s="62">
        <v>1476248</v>
      </c>
      <c r="F21" s="52">
        <f>E21/E4*100</f>
        <v>9.97272957203911</v>
      </c>
      <c r="G21" s="62">
        <f t="shared" si="2"/>
        <v>-152931</v>
      </c>
      <c r="H21" s="230">
        <f t="shared" si="3"/>
        <v>-10.359438251567488</v>
      </c>
      <c r="I21" s="20"/>
    </row>
    <row r="22" spans="1:9" ht="27.75" customHeight="1">
      <c r="A22" s="276">
        <v>26</v>
      </c>
      <c r="B22" s="277" t="s">
        <v>29</v>
      </c>
      <c r="C22" s="62">
        <v>1185712</v>
      </c>
      <c r="D22" s="52">
        <f>C22/C4*100</f>
        <v>7.356714132720928</v>
      </c>
      <c r="E22" s="62">
        <v>637754</v>
      </c>
      <c r="F22" s="52">
        <f>E22/E4*100</f>
        <v>4.30831958823059</v>
      </c>
      <c r="G22" s="62">
        <f t="shared" si="2"/>
        <v>547958</v>
      </c>
      <c r="H22" s="230">
        <f t="shared" si="3"/>
        <v>85.91996286969584</v>
      </c>
      <c r="I22" s="20"/>
    </row>
    <row r="23" spans="1:9" ht="27.75" customHeight="1">
      <c r="A23" s="276">
        <v>27</v>
      </c>
      <c r="B23" s="277" t="s">
        <v>30</v>
      </c>
      <c r="C23" s="62">
        <v>550579</v>
      </c>
      <c r="D23" s="52">
        <f>C23/C4*100</f>
        <v>3.4160507024297257</v>
      </c>
      <c r="E23" s="62">
        <v>527381</v>
      </c>
      <c r="F23" s="52">
        <f>E23/E4*100</f>
        <v>3.562699556193511</v>
      </c>
      <c r="G23" s="62">
        <f t="shared" si="2"/>
        <v>23198</v>
      </c>
      <c r="H23" s="230">
        <f t="shared" si="3"/>
        <v>4.398717435781721</v>
      </c>
      <c r="I23" s="20"/>
    </row>
    <row r="24" spans="1:9" ht="27.75" customHeight="1">
      <c r="A24" s="276">
        <v>28</v>
      </c>
      <c r="B24" s="277" t="s">
        <v>18</v>
      </c>
      <c r="C24" s="62">
        <v>205761</v>
      </c>
      <c r="D24" s="52">
        <f>C24/C4*100</f>
        <v>1.2766378822705604</v>
      </c>
      <c r="E24" s="62">
        <v>203778</v>
      </c>
      <c r="F24" s="52">
        <f>E24/E4*100</f>
        <v>1.3766134732991921</v>
      </c>
      <c r="G24" s="62">
        <f t="shared" si="2"/>
        <v>1983</v>
      </c>
      <c r="H24" s="230">
        <f t="shared" si="3"/>
        <v>0.9731178046697877</v>
      </c>
      <c r="I24" s="20"/>
    </row>
    <row r="25" spans="1:9" ht="27.75" customHeight="1">
      <c r="A25" s="276">
        <v>29</v>
      </c>
      <c r="B25" s="277" t="s">
        <v>19</v>
      </c>
      <c r="C25" s="62">
        <v>2764532</v>
      </c>
      <c r="D25" s="52">
        <f>C25/C4*100</f>
        <v>17.152454925613682</v>
      </c>
      <c r="E25" s="62">
        <v>2697669</v>
      </c>
      <c r="F25" s="52">
        <f>E25/E4*100</f>
        <v>18.223986357219907</v>
      </c>
      <c r="G25" s="62">
        <f t="shared" si="2"/>
        <v>66863</v>
      </c>
      <c r="H25" s="230">
        <f t="shared" si="3"/>
        <v>2.4785472198405363</v>
      </c>
      <c r="I25" s="20"/>
    </row>
    <row r="26" spans="1:9" ht="27.75" customHeight="1">
      <c r="A26" s="276">
        <v>30</v>
      </c>
      <c r="B26" s="277" t="s">
        <v>31</v>
      </c>
      <c r="C26" s="62">
        <v>1166001</v>
      </c>
      <c r="D26" s="52">
        <f>C26/C4*100</f>
        <v>7.234417831199089</v>
      </c>
      <c r="E26" s="62">
        <v>969052</v>
      </c>
      <c r="F26" s="52">
        <f>E26/E4*100</f>
        <v>6.546388911106836</v>
      </c>
      <c r="G26" s="62">
        <f t="shared" si="2"/>
        <v>196949</v>
      </c>
      <c r="H26" s="230">
        <f t="shared" si="3"/>
        <v>20.323883548044893</v>
      </c>
      <c r="I26" s="20"/>
    </row>
    <row r="27" spans="1:9" ht="27.75" customHeight="1">
      <c r="A27" s="276">
        <v>31</v>
      </c>
      <c r="B27" s="277" t="s">
        <v>32</v>
      </c>
      <c r="C27" s="62">
        <v>1311624</v>
      </c>
      <c r="D27" s="52">
        <f>C27/C4*100</f>
        <v>8.137931316893102</v>
      </c>
      <c r="E27" s="62">
        <v>1225896</v>
      </c>
      <c r="F27" s="52">
        <f>E27/E4*100</f>
        <v>8.28148745430609</v>
      </c>
      <c r="G27" s="62">
        <f t="shared" si="2"/>
        <v>85728</v>
      </c>
      <c r="H27" s="230">
        <f t="shared" si="3"/>
        <v>6.993089136435718</v>
      </c>
      <c r="I27" s="20"/>
    </row>
    <row r="28" spans="1:9" ht="27.75" customHeight="1">
      <c r="A28" s="271">
        <v>32</v>
      </c>
      <c r="B28" s="278" t="s">
        <v>33</v>
      </c>
      <c r="C28" s="196">
        <v>139319</v>
      </c>
      <c r="D28" s="197">
        <f>C28/C4*100</f>
        <v>0.8644005089402375</v>
      </c>
      <c r="E28" s="196">
        <v>88371</v>
      </c>
      <c r="F28" s="197">
        <f>E28/E4*100</f>
        <v>0.596986471792455</v>
      </c>
      <c r="G28" s="196">
        <f t="shared" si="2"/>
        <v>50948</v>
      </c>
      <c r="H28" s="232">
        <f t="shared" si="3"/>
        <v>57.65239727965057</v>
      </c>
      <c r="I28" s="20"/>
    </row>
    <row r="29" spans="1:2" ht="31.5" customHeight="1">
      <c r="A29" s="51"/>
      <c r="B29" s="53"/>
    </row>
    <row r="30" spans="1:2" ht="31.5" customHeight="1">
      <c r="A30" s="51"/>
      <c r="B30" s="53"/>
    </row>
    <row r="31" spans="1:2" ht="31.5" customHeight="1">
      <c r="A31" s="20"/>
      <c r="B31" s="20"/>
    </row>
    <row r="32" spans="1:2" ht="13.5">
      <c r="A32" s="20"/>
      <c r="B32" s="20"/>
    </row>
    <row r="33" spans="1:2" ht="13.5">
      <c r="A33" s="20"/>
      <c r="B33" s="20"/>
    </row>
    <row r="34" spans="1:2" ht="13.5">
      <c r="A34" s="20"/>
      <c r="B34" s="20"/>
    </row>
    <row r="35" spans="1:2" ht="13.5">
      <c r="A35" s="20"/>
      <c r="B35" s="20"/>
    </row>
    <row r="36" spans="1:2" ht="13.5">
      <c r="A36" s="20"/>
      <c r="B36" s="20"/>
    </row>
    <row r="37" spans="1:2" ht="13.5">
      <c r="A37" s="20"/>
      <c r="B37" s="20"/>
    </row>
    <row r="38" spans="1:2" ht="13.5">
      <c r="A38" s="20"/>
      <c r="B38" s="20"/>
    </row>
    <row r="39" spans="1:2" ht="13.5">
      <c r="A39" s="20"/>
      <c r="B39" s="20"/>
    </row>
    <row r="40" spans="1:2" ht="13.5">
      <c r="A40" s="20"/>
      <c r="B40" s="20"/>
    </row>
    <row r="41" spans="1:2" ht="13.5">
      <c r="A41" s="20"/>
      <c r="B41" s="20"/>
    </row>
    <row r="42" spans="1:2" ht="13.5">
      <c r="A42" s="20"/>
      <c r="B42" s="20"/>
    </row>
    <row r="43" spans="1:2" ht="13.5">
      <c r="A43" s="20"/>
      <c r="B43" s="20"/>
    </row>
    <row r="44" spans="1:2" ht="13.5">
      <c r="A44" s="20"/>
      <c r="B44" s="20"/>
    </row>
    <row r="45" spans="1:2" ht="13.5">
      <c r="A45" s="20"/>
      <c r="B45" s="20"/>
    </row>
    <row r="46" spans="1:2" ht="13.5">
      <c r="A46" s="20"/>
      <c r="B46" s="20"/>
    </row>
    <row r="47" spans="1:2" ht="13.5">
      <c r="A47" s="20"/>
      <c r="B47" s="20"/>
    </row>
    <row r="48" spans="1:2" ht="13.5">
      <c r="A48" s="20"/>
      <c r="B48" s="20"/>
    </row>
    <row r="49" spans="1:2" ht="13.5">
      <c r="A49" s="20"/>
      <c r="B49" s="20"/>
    </row>
    <row r="50" spans="1:2" ht="13.5">
      <c r="A50" s="20"/>
      <c r="B50" s="20"/>
    </row>
    <row r="51" spans="1:2" ht="13.5">
      <c r="A51" s="20"/>
      <c r="B51" s="20"/>
    </row>
    <row r="52" spans="1:2" ht="13.5">
      <c r="A52" s="20"/>
      <c r="B52" s="20"/>
    </row>
    <row r="53" spans="1:2" ht="13.5">
      <c r="A53" s="20"/>
      <c r="B53" s="20"/>
    </row>
    <row r="54" spans="1:2" ht="13.5">
      <c r="A54" s="20"/>
      <c r="B54" s="20"/>
    </row>
    <row r="55" spans="1:2" ht="13.5">
      <c r="A55" s="20"/>
      <c r="B55" s="20"/>
    </row>
    <row r="56" spans="1:2" ht="13.5">
      <c r="A56" s="20"/>
      <c r="B56" s="20"/>
    </row>
    <row r="57" spans="1:2" ht="13.5">
      <c r="A57" s="20"/>
      <c r="B57" s="20"/>
    </row>
    <row r="58" spans="1:2" ht="13.5">
      <c r="A58" s="20"/>
      <c r="B58" s="20"/>
    </row>
    <row r="59" spans="1:2" ht="13.5">
      <c r="A59" s="20"/>
      <c r="B59" s="20"/>
    </row>
    <row r="60" spans="1:2" ht="13.5">
      <c r="A60" s="20"/>
      <c r="B60" s="20"/>
    </row>
    <row r="61" spans="1:2" ht="13.5">
      <c r="A61" s="20"/>
      <c r="B61" s="20"/>
    </row>
    <row r="62" spans="1:2" ht="13.5">
      <c r="A62" s="20"/>
      <c r="B62" s="20"/>
    </row>
    <row r="63" spans="1:2" ht="13.5">
      <c r="A63" s="20"/>
      <c r="B63" s="20"/>
    </row>
    <row r="64" spans="1:2" ht="13.5">
      <c r="A64" s="20"/>
      <c r="B64" s="20"/>
    </row>
    <row r="65" spans="1:2" ht="13.5">
      <c r="A65" s="20"/>
      <c r="B65" s="20"/>
    </row>
    <row r="66" spans="1:2" ht="13.5">
      <c r="A66" s="20"/>
      <c r="B66" s="20"/>
    </row>
    <row r="67" spans="1:2" ht="13.5">
      <c r="A67" s="20"/>
      <c r="B67" s="20"/>
    </row>
    <row r="68" spans="1:2" ht="13.5">
      <c r="A68" s="20"/>
      <c r="B68" s="20"/>
    </row>
    <row r="69" spans="1:2" ht="13.5">
      <c r="A69" s="20"/>
      <c r="B69" s="20"/>
    </row>
    <row r="70" spans="1:2" ht="13.5">
      <c r="A70" s="20"/>
      <c r="B70" s="20"/>
    </row>
    <row r="71" spans="1:2" ht="13.5">
      <c r="A71" s="20"/>
      <c r="B71" s="20"/>
    </row>
    <row r="72" spans="1:2" ht="13.5">
      <c r="A72" s="20"/>
      <c r="B72" s="20"/>
    </row>
    <row r="73" spans="1:2" ht="13.5">
      <c r="A73" s="20"/>
      <c r="B73" s="20"/>
    </row>
    <row r="74" spans="1:2" ht="13.5">
      <c r="A74" s="20"/>
      <c r="B74" s="20"/>
    </row>
    <row r="75" spans="1:2" ht="13.5">
      <c r="A75" s="20"/>
      <c r="B75" s="20"/>
    </row>
    <row r="76" spans="1:2" ht="13.5">
      <c r="A76" s="20"/>
      <c r="B76" s="20"/>
    </row>
    <row r="77" spans="1:2" ht="13.5">
      <c r="A77" s="20"/>
      <c r="B77" s="20"/>
    </row>
    <row r="78" spans="1:2" ht="13.5">
      <c r="A78" s="20"/>
      <c r="B78" s="20"/>
    </row>
    <row r="79" spans="1:2" ht="13.5">
      <c r="A79" s="20"/>
      <c r="B79" s="20"/>
    </row>
    <row r="80" spans="1:2" ht="13.5">
      <c r="A80" s="20"/>
      <c r="B80" s="20"/>
    </row>
    <row r="81" spans="1:2" ht="13.5">
      <c r="A81" s="20"/>
      <c r="B81" s="20"/>
    </row>
    <row r="82" spans="1:2" ht="13.5">
      <c r="A82" s="20"/>
      <c r="B82" s="20"/>
    </row>
    <row r="83" spans="1:2" ht="13.5">
      <c r="A83" s="20"/>
      <c r="B83" s="20"/>
    </row>
    <row r="84" spans="1:2" ht="13.5">
      <c r="A84" s="20"/>
      <c r="B84" s="20"/>
    </row>
    <row r="85" spans="1:2" ht="13.5">
      <c r="A85" s="20"/>
      <c r="B85" s="20"/>
    </row>
    <row r="86" spans="1:2" ht="13.5">
      <c r="A86" s="20"/>
      <c r="B86" s="20"/>
    </row>
    <row r="87" spans="1:2" ht="13.5">
      <c r="A87" s="20"/>
      <c r="B87" s="20"/>
    </row>
    <row r="88" spans="1:2" ht="13.5">
      <c r="A88" s="20"/>
      <c r="B88" s="20"/>
    </row>
    <row r="89" spans="1:2" ht="13.5">
      <c r="A89" s="20"/>
      <c r="B89" s="20"/>
    </row>
    <row r="90" spans="1:2" ht="13.5">
      <c r="A90" s="20"/>
      <c r="B90" s="20"/>
    </row>
    <row r="91" spans="1:2" ht="13.5">
      <c r="A91" s="20"/>
      <c r="B91" s="20"/>
    </row>
    <row r="92" spans="1:2" ht="13.5">
      <c r="A92" s="20"/>
      <c r="B92" s="20"/>
    </row>
    <row r="93" spans="1:2" ht="13.5">
      <c r="A93" s="20"/>
      <c r="B93" s="20"/>
    </row>
    <row r="94" spans="1:2" ht="13.5">
      <c r="A94" s="20"/>
      <c r="B94" s="20"/>
    </row>
    <row r="95" spans="1:2" ht="13.5">
      <c r="A95" s="20"/>
      <c r="B95" s="20"/>
    </row>
    <row r="96" spans="1:2" ht="13.5">
      <c r="A96" s="20"/>
      <c r="B96" s="20"/>
    </row>
    <row r="97" spans="1:2" ht="13.5">
      <c r="A97" s="20"/>
      <c r="B97" s="20"/>
    </row>
    <row r="98" spans="1:2" ht="13.5">
      <c r="A98" s="20"/>
      <c r="B98" s="20"/>
    </row>
    <row r="99" spans="1:2" ht="13.5">
      <c r="A99" s="20"/>
      <c r="B99" s="20"/>
    </row>
    <row r="100" spans="1:2" ht="13.5">
      <c r="A100" s="20"/>
      <c r="B100" s="20"/>
    </row>
    <row r="101" spans="1:2" ht="13.5">
      <c r="A101" s="20"/>
      <c r="B101" s="20"/>
    </row>
    <row r="102" spans="1:2" ht="13.5">
      <c r="A102" s="20"/>
      <c r="B102" s="20"/>
    </row>
    <row r="103" spans="1:2" ht="13.5">
      <c r="A103" s="20"/>
      <c r="B103" s="20"/>
    </row>
    <row r="104" spans="1:2" ht="13.5">
      <c r="A104" s="20"/>
      <c r="B104" s="20"/>
    </row>
    <row r="105" spans="1:2" ht="13.5">
      <c r="A105" s="20"/>
      <c r="B105" s="20"/>
    </row>
    <row r="106" spans="1:2" ht="13.5">
      <c r="A106" s="20"/>
      <c r="B106" s="20"/>
    </row>
    <row r="107" spans="1:2" ht="13.5">
      <c r="A107" s="20"/>
      <c r="B107" s="20"/>
    </row>
    <row r="108" spans="1:2" ht="13.5">
      <c r="A108" s="20"/>
      <c r="B108" s="20"/>
    </row>
    <row r="109" spans="1:2" ht="13.5">
      <c r="A109" s="20"/>
      <c r="B109" s="20"/>
    </row>
    <row r="110" spans="1:2" ht="13.5">
      <c r="A110" s="20"/>
      <c r="B110" s="20"/>
    </row>
    <row r="111" spans="1:2" ht="13.5">
      <c r="A111" s="20"/>
      <c r="B111" s="20"/>
    </row>
    <row r="112" spans="1:2" ht="13.5">
      <c r="A112" s="20"/>
      <c r="B112" s="20"/>
    </row>
    <row r="113" spans="1:2" ht="13.5">
      <c r="A113" s="20"/>
      <c r="B113" s="20"/>
    </row>
    <row r="114" spans="1:2" ht="13.5">
      <c r="A114" s="20"/>
      <c r="B114" s="20"/>
    </row>
    <row r="115" spans="1:2" ht="13.5">
      <c r="A115" s="20"/>
      <c r="B115" s="20"/>
    </row>
    <row r="116" spans="1:2" ht="13.5">
      <c r="A116" s="20"/>
      <c r="B116" s="20"/>
    </row>
    <row r="117" spans="1:2" ht="13.5">
      <c r="A117" s="20"/>
      <c r="B117" s="20"/>
    </row>
    <row r="118" spans="1:2" ht="13.5">
      <c r="A118" s="20"/>
      <c r="B118" s="20"/>
    </row>
    <row r="119" spans="1:2" ht="13.5">
      <c r="A119" s="20"/>
      <c r="B119" s="20"/>
    </row>
    <row r="120" spans="1:2" ht="13.5">
      <c r="A120" s="20"/>
      <c r="B120" s="20"/>
    </row>
    <row r="121" spans="1:2" ht="13.5">
      <c r="A121" s="20"/>
      <c r="B121" s="20"/>
    </row>
    <row r="122" spans="1:2" ht="13.5">
      <c r="A122" s="20"/>
      <c r="B122" s="20"/>
    </row>
    <row r="123" spans="1:2" ht="13.5">
      <c r="A123" s="20"/>
      <c r="B123" s="20"/>
    </row>
    <row r="124" spans="1:2" ht="13.5">
      <c r="A124" s="20"/>
      <c r="B124" s="20"/>
    </row>
    <row r="125" spans="1:2" ht="13.5">
      <c r="A125" s="20"/>
      <c r="B125" s="20"/>
    </row>
    <row r="126" spans="1:2" ht="13.5">
      <c r="A126" s="20"/>
      <c r="B126" s="20"/>
    </row>
    <row r="127" spans="1:2" ht="13.5">
      <c r="A127" s="20"/>
      <c r="B127" s="20"/>
    </row>
    <row r="128" spans="1:2" ht="13.5">
      <c r="A128" s="20"/>
      <c r="B128" s="20"/>
    </row>
    <row r="129" spans="1:2" ht="13.5">
      <c r="A129" s="20"/>
      <c r="B129" s="20"/>
    </row>
    <row r="130" spans="1:2" ht="13.5">
      <c r="A130" s="20"/>
      <c r="B130" s="20"/>
    </row>
    <row r="131" spans="1:2" ht="13.5">
      <c r="A131" s="20"/>
      <c r="B131" s="20"/>
    </row>
    <row r="132" spans="1:2" ht="13.5">
      <c r="A132" s="20"/>
      <c r="B132" s="20"/>
    </row>
    <row r="133" spans="1:2" ht="13.5">
      <c r="A133" s="20"/>
      <c r="B133" s="20"/>
    </row>
    <row r="134" spans="1:2" ht="13.5">
      <c r="A134" s="20"/>
      <c r="B134" s="20"/>
    </row>
    <row r="135" spans="1:2" ht="13.5">
      <c r="A135" s="20"/>
      <c r="B135" s="20"/>
    </row>
    <row r="136" spans="1:2" ht="13.5">
      <c r="A136" s="20"/>
      <c r="B136" s="20"/>
    </row>
    <row r="137" spans="1:2" ht="13.5">
      <c r="A137" s="20"/>
      <c r="B137" s="20"/>
    </row>
    <row r="138" spans="1:2" ht="13.5">
      <c r="A138" s="20"/>
      <c r="B138" s="20"/>
    </row>
    <row r="139" spans="1:2" ht="13.5">
      <c r="A139" s="20"/>
      <c r="B139" s="20"/>
    </row>
    <row r="140" spans="1:2" ht="13.5">
      <c r="A140" s="20"/>
      <c r="B140" s="20"/>
    </row>
    <row r="141" spans="1:2" ht="13.5">
      <c r="A141" s="20"/>
      <c r="B141" s="20"/>
    </row>
    <row r="142" spans="1:2" ht="13.5">
      <c r="A142" s="20"/>
      <c r="B142" s="20"/>
    </row>
    <row r="143" spans="1:2" ht="13.5">
      <c r="A143" s="20"/>
      <c r="B143" s="20"/>
    </row>
    <row r="144" spans="1:2" ht="13.5">
      <c r="A144" s="20"/>
      <c r="B144" s="20"/>
    </row>
    <row r="145" spans="1:2" ht="13.5">
      <c r="A145" s="20"/>
      <c r="B145" s="20"/>
    </row>
    <row r="146" spans="1:2" ht="13.5">
      <c r="A146" s="20"/>
      <c r="B146" s="20"/>
    </row>
    <row r="147" spans="1:2" ht="13.5">
      <c r="A147" s="20"/>
      <c r="B147" s="20"/>
    </row>
    <row r="148" spans="1:2" ht="13.5">
      <c r="A148" s="20"/>
      <c r="B148" s="20"/>
    </row>
    <row r="149" spans="1:2" ht="13.5">
      <c r="A149" s="20"/>
      <c r="B149" s="20"/>
    </row>
    <row r="150" spans="1:2" ht="13.5">
      <c r="A150" s="20"/>
      <c r="B150" s="20"/>
    </row>
    <row r="151" spans="1:2" ht="13.5">
      <c r="A151" s="20"/>
      <c r="B151" s="20"/>
    </row>
    <row r="152" spans="1:2" ht="13.5">
      <c r="A152" s="20"/>
      <c r="B152" s="20"/>
    </row>
    <row r="153" spans="1:2" ht="13.5">
      <c r="A153" s="20"/>
      <c r="B153" s="20"/>
    </row>
  </sheetData>
  <mergeCells count="5"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9.00390625" defaultRowHeight="13.5"/>
  <cols>
    <col min="1" max="1" width="12.625" style="6" customWidth="1"/>
    <col min="2" max="7" width="12.375" style="6" customWidth="1"/>
    <col min="8" max="16384" width="9.00390625" style="6" customWidth="1"/>
  </cols>
  <sheetData>
    <row r="1" ht="27" customHeight="1">
      <c r="A1" s="10" t="s">
        <v>22</v>
      </c>
    </row>
    <row r="2" ht="27" customHeight="1">
      <c r="A2" s="10"/>
    </row>
    <row r="3" spans="1:7" ht="27" customHeight="1">
      <c r="A3" s="2" t="s">
        <v>141</v>
      </c>
      <c r="B3" s="1"/>
      <c r="C3" s="8"/>
      <c r="D3" s="8"/>
      <c r="E3" s="8"/>
      <c r="F3" s="8"/>
      <c r="G3" s="257" t="s">
        <v>214</v>
      </c>
    </row>
    <row r="4" spans="1:7" ht="11.25" customHeight="1">
      <c r="A4" s="8"/>
      <c r="B4" s="8"/>
      <c r="C4" s="8"/>
      <c r="D4" s="8"/>
      <c r="E4" s="8"/>
      <c r="F4" s="8"/>
      <c r="G4" s="86"/>
    </row>
    <row r="5" spans="1:14" ht="27" customHeight="1">
      <c r="A5" s="279" t="s">
        <v>211</v>
      </c>
      <c r="B5" s="244" t="s">
        <v>238</v>
      </c>
      <c r="C5" s="245" t="s">
        <v>118</v>
      </c>
      <c r="D5" s="245" t="s">
        <v>119</v>
      </c>
      <c r="E5" s="245" t="s">
        <v>120</v>
      </c>
      <c r="F5" s="280" t="s">
        <v>125</v>
      </c>
      <c r="G5" s="280" t="s">
        <v>158</v>
      </c>
      <c r="H5" s="20"/>
      <c r="I5" s="26"/>
      <c r="J5" s="26"/>
      <c r="K5" s="26"/>
      <c r="L5" s="26"/>
      <c r="M5" s="26"/>
      <c r="N5" s="26"/>
    </row>
    <row r="6" spans="1:8" ht="27" customHeight="1">
      <c r="A6" s="281" t="s">
        <v>104</v>
      </c>
      <c r="B6" s="123">
        <v>1723346</v>
      </c>
      <c r="C6" s="124">
        <v>1248547</v>
      </c>
      <c r="D6" s="124">
        <v>1049122</v>
      </c>
      <c r="E6" s="124">
        <v>1404160</v>
      </c>
      <c r="F6" s="124">
        <v>1353728</v>
      </c>
      <c r="G6" s="124">
        <v>1758822</v>
      </c>
      <c r="H6" s="20"/>
    </row>
    <row r="7" spans="1:8" ht="27" customHeight="1">
      <c r="A7" s="281" t="s">
        <v>55</v>
      </c>
      <c r="B7" s="96">
        <v>68.5</v>
      </c>
      <c r="C7" s="97">
        <f>C6/B6*100</f>
        <v>72.44900327618483</v>
      </c>
      <c r="D7" s="97">
        <f>D6/C6*100</f>
        <v>84.02743348868725</v>
      </c>
      <c r="E7" s="97">
        <f>E6/D6*100</f>
        <v>133.84144074759655</v>
      </c>
      <c r="F7" s="97">
        <f>F6/E6*100</f>
        <v>96.40838650865999</v>
      </c>
      <c r="G7" s="97">
        <f>G6/F6*100</f>
        <v>129.92432748676248</v>
      </c>
      <c r="H7" s="20"/>
    </row>
    <row r="8" spans="1:9" ht="27" customHeight="1">
      <c r="A8" s="233" t="s">
        <v>71</v>
      </c>
      <c r="B8" s="175">
        <f aca="true" t="shared" si="0" ref="B8:G8">B6/B11</f>
        <v>2579.859281437126</v>
      </c>
      <c r="C8" s="175">
        <f t="shared" si="0"/>
        <v>1997.6752</v>
      </c>
      <c r="D8" s="175">
        <f t="shared" si="0"/>
        <v>1860.145390070922</v>
      </c>
      <c r="E8" s="175">
        <f t="shared" si="0"/>
        <v>2400.2735042735044</v>
      </c>
      <c r="F8" s="175">
        <f t="shared" si="0"/>
        <v>2506.9037037037037</v>
      </c>
      <c r="G8" s="376">
        <f t="shared" si="0"/>
        <v>3174.768953068592</v>
      </c>
      <c r="H8" s="20"/>
      <c r="I8" s="23"/>
    </row>
    <row r="9" spans="1:8" ht="22.5" customHeight="1">
      <c r="A9" s="394" t="s">
        <v>256</v>
      </c>
      <c r="B9" s="394"/>
      <c r="C9" s="394"/>
      <c r="D9" s="394"/>
      <c r="E9" s="394"/>
      <c r="F9" s="394"/>
      <c r="G9" s="394"/>
      <c r="H9" s="20"/>
    </row>
    <row r="10" spans="1:8" ht="26.25" customHeight="1">
      <c r="A10" s="20"/>
      <c r="B10" s="20"/>
      <c r="C10" s="20"/>
      <c r="D10" s="20"/>
      <c r="E10" s="20"/>
      <c r="F10" s="20"/>
      <c r="G10" s="20"/>
      <c r="H10" s="20"/>
    </row>
    <row r="11" spans="1:9" s="8" customFormat="1" ht="27" customHeight="1">
      <c r="A11" s="116" t="s">
        <v>41</v>
      </c>
      <c r="B11" s="348">
        <v>668</v>
      </c>
      <c r="C11" s="348">
        <v>625</v>
      </c>
      <c r="D11" s="348">
        <v>564</v>
      </c>
      <c r="E11" s="348">
        <v>585</v>
      </c>
      <c r="F11" s="348">
        <v>540</v>
      </c>
      <c r="G11" s="348">
        <v>554</v>
      </c>
      <c r="I11" s="86"/>
    </row>
  </sheetData>
  <mergeCells count="1">
    <mergeCell ref="A9:G9"/>
  </mergeCells>
  <printOptions/>
  <pageMargins left="0.75" right="0.63" top="1" bottom="1" header="0.512" footer="0.51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00390625" defaultRowHeight="13.5"/>
  <cols>
    <col min="1" max="1" width="14.625" style="6" customWidth="1"/>
    <col min="2" max="2" width="12.625" style="6" customWidth="1"/>
    <col min="3" max="3" width="9.625" style="6" customWidth="1"/>
    <col min="4" max="4" width="12.625" style="6" customWidth="1"/>
    <col min="5" max="5" width="9.625" style="6" customWidth="1"/>
    <col min="6" max="6" width="11.875" style="6" customWidth="1"/>
    <col min="7" max="7" width="10.625" style="6" customWidth="1"/>
    <col min="8" max="16384" width="9.00390625" style="6" customWidth="1"/>
  </cols>
  <sheetData>
    <row r="1" spans="1:7" s="30" customFormat="1" ht="27.75" customHeight="1">
      <c r="A1" s="2" t="s">
        <v>142</v>
      </c>
      <c r="B1" s="1"/>
      <c r="C1" s="1"/>
      <c r="D1" s="1"/>
      <c r="E1" s="1"/>
      <c r="F1" s="1"/>
      <c r="G1" s="100"/>
    </row>
    <row r="2" spans="1:7" ht="27.75" customHeight="1">
      <c r="A2" s="409" t="s">
        <v>57</v>
      </c>
      <c r="B2" s="406" t="s">
        <v>208</v>
      </c>
      <c r="C2" s="407"/>
      <c r="D2" s="406" t="s">
        <v>209</v>
      </c>
      <c r="E2" s="407"/>
      <c r="F2" s="395" t="s">
        <v>105</v>
      </c>
      <c r="G2" s="396"/>
    </row>
    <row r="3" spans="1:7" ht="27.75" customHeight="1">
      <c r="A3" s="410"/>
      <c r="B3" s="240" t="s">
        <v>81</v>
      </c>
      <c r="C3" s="241" t="s">
        <v>3</v>
      </c>
      <c r="D3" s="240" t="s">
        <v>81</v>
      </c>
      <c r="E3" s="241" t="s">
        <v>3</v>
      </c>
      <c r="F3" s="242" t="s">
        <v>117</v>
      </c>
      <c r="G3" s="252" t="s">
        <v>106</v>
      </c>
    </row>
    <row r="4" spans="1:7" s="68" customFormat="1" ht="27.75" customHeight="1">
      <c r="A4" s="208" t="s">
        <v>36</v>
      </c>
      <c r="B4" s="357">
        <v>1758822</v>
      </c>
      <c r="C4" s="108">
        <v>100</v>
      </c>
      <c r="D4" s="66">
        <v>1353728</v>
      </c>
      <c r="E4" s="65">
        <v>100</v>
      </c>
      <c r="F4" s="66">
        <f>B4-D4</f>
        <v>405094</v>
      </c>
      <c r="G4" s="214">
        <f>F4/D4*100</f>
        <v>29.92432748676248</v>
      </c>
    </row>
    <row r="5" spans="1:7" ht="27.75" customHeight="1">
      <c r="A5" s="269" t="s">
        <v>92</v>
      </c>
      <c r="B5" s="55">
        <v>422510</v>
      </c>
      <c r="C5" s="176">
        <f>B5/B4*100</f>
        <v>24.022328581289067</v>
      </c>
      <c r="D5" s="55">
        <v>365627</v>
      </c>
      <c r="E5" s="176">
        <f>D5/D4*100</f>
        <v>27.008896912821484</v>
      </c>
      <c r="F5" s="55">
        <f>B5-D5</f>
        <v>56883</v>
      </c>
      <c r="G5" s="225">
        <f>F5/D5*100</f>
        <v>15.557658488021946</v>
      </c>
    </row>
    <row r="6" spans="1:7" ht="27.75" customHeight="1">
      <c r="A6" s="269" t="s">
        <v>34</v>
      </c>
      <c r="B6" s="55">
        <v>699374</v>
      </c>
      <c r="C6" s="176">
        <f>B6/B4*100</f>
        <v>39.76377370762931</v>
      </c>
      <c r="D6" s="55">
        <v>554663</v>
      </c>
      <c r="E6" s="176">
        <f>D6/D4*100</f>
        <v>40.97300196198941</v>
      </c>
      <c r="F6" s="55">
        <f>B6-D6</f>
        <v>144711</v>
      </c>
      <c r="G6" s="225">
        <f>F6/D6*100</f>
        <v>26.08989602695691</v>
      </c>
    </row>
    <row r="7" spans="1:7" ht="27.75" customHeight="1">
      <c r="A7" s="269" t="s">
        <v>93</v>
      </c>
      <c r="B7" s="163" t="s">
        <v>1</v>
      </c>
      <c r="C7" s="176" t="s">
        <v>1</v>
      </c>
      <c r="D7" s="163" t="s">
        <v>1</v>
      </c>
      <c r="E7" s="176" t="s">
        <v>1</v>
      </c>
      <c r="F7" s="177" t="s">
        <v>1</v>
      </c>
      <c r="G7" s="46" t="s">
        <v>1</v>
      </c>
    </row>
    <row r="8" spans="1:7" ht="27.75" customHeight="1">
      <c r="A8" s="270" t="s">
        <v>11</v>
      </c>
      <c r="B8" s="178">
        <v>-636938</v>
      </c>
      <c r="C8" s="128">
        <f>B8/B4*100</f>
        <v>-36.21389771108162</v>
      </c>
      <c r="D8" s="178">
        <v>-433438</v>
      </c>
      <c r="E8" s="179">
        <f>D8/D4*100</f>
        <v>-32.018101125189105</v>
      </c>
      <c r="F8" s="178">
        <f>B8-D8</f>
        <v>-203500</v>
      </c>
      <c r="G8" s="229">
        <f>-F8/D8*100</f>
        <v>-46.95019818290044</v>
      </c>
    </row>
    <row r="9" spans="2:3" ht="13.5">
      <c r="B9" s="42"/>
      <c r="C9" s="15"/>
    </row>
    <row r="11" spans="1:8" s="68" customFormat="1" ht="27.75" customHeight="1">
      <c r="A11" s="208"/>
      <c r="B11" s="349"/>
      <c r="C11" s="383"/>
      <c r="D11" s="349"/>
      <c r="E11" s="383"/>
      <c r="F11" s="349"/>
      <c r="G11" s="349"/>
      <c r="H11" s="350"/>
    </row>
    <row r="13" spans="1:7" ht="27.75" customHeight="1">
      <c r="A13" s="269" t="s">
        <v>225</v>
      </c>
      <c r="B13" s="331">
        <v>238034</v>
      </c>
      <c r="C13" s="351">
        <v>13.53371745406869</v>
      </c>
      <c r="D13" s="224" t="s">
        <v>1</v>
      </c>
      <c r="E13" s="351" t="s">
        <v>1</v>
      </c>
      <c r="F13" s="351" t="s">
        <v>1</v>
      </c>
      <c r="G13" s="351" t="s">
        <v>1</v>
      </c>
    </row>
    <row r="14" spans="1:7" ht="27.75" customHeight="1">
      <c r="A14" s="269" t="s">
        <v>11</v>
      </c>
      <c r="B14" s="352">
        <v>398904</v>
      </c>
      <c r="C14" s="351">
        <v>22.680180257012932</v>
      </c>
      <c r="D14" s="353">
        <v>-433438</v>
      </c>
      <c r="E14" s="40">
        <v>-36.43775272586652</v>
      </c>
      <c r="F14" s="352">
        <v>-34534</v>
      </c>
      <c r="G14" s="40">
        <v>-7.967460167313433</v>
      </c>
    </row>
    <row r="15" spans="2:7" ht="13.5">
      <c r="B15" s="42">
        <f aca="true" t="shared" si="0" ref="B15:G15">SUM(B13:B14)</f>
        <v>636938</v>
      </c>
      <c r="C15" s="375">
        <f t="shared" si="0"/>
        <v>36.21389771108162</v>
      </c>
      <c r="D15" s="42">
        <f t="shared" si="0"/>
        <v>-433438</v>
      </c>
      <c r="E15" s="375">
        <f t="shared" si="0"/>
        <v>-36.43775272586652</v>
      </c>
      <c r="F15" s="42">
        <f t="shared" si="0"/>
        <v>-34534</v>
      </c>
      <c r="G15" s="42">
        <f t="shared" si="0"/>
        <v>-7.967460167313433</v>
      </c>
    </row>
  </sheetData>
  <mergeCells count="4">
    <mergeCell ref="A2:A3"/>
    <mergeCell ref="D2:E2"/>
    <mergeCell ref="B2:C2"/>
    <mergeCell ref="F2:G2"/>
  </mergeCells>
  <printOptions/>
  <pageMargins left="0.75" right="0.53" top="1" bottom="1" header="0.512" footer="0.51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zoomScale="75" zoomScaleNormal="75" workbookViewId="0" topLeftCell="A1">
      <selection activeCell="A1" sqref="A1:G1"/>
    </sheetView>
  </sheetViews>
  <sheetFormatPr defaultColWidth="9.00390625" defaultRowHeight="13.5"/>
  <cols>
    <col min="1" max="1" width="20.125" style="6" customWidth="1"/>
    <col min="2" max="2" width="6.125" style="6" customWidth="1"/>
    <col min="3" max="4" width="13.00390625" style="6" customWidth="1"/>
    <col min="5" max="5" width="13.875" style="6" customWidth="1"/>
    <col min="6" max="6" width="13.75390625" style="6" customWidth="1"/>
    <col min="7" max="7" width="10.75390625" style="6" customWidth="1"/>
    <col min="8" max="8" width="9.875" style="6" bestFit="1" customWidth="1"/>
    <col min="9" max="16384" width="9.00390625" style="6" customWidth="1"/>
  </cols>
  <sheetData>
    <row r="1" spans="1:7" s="91" customFormat="1" ht="24.75" customHeight="1">
      <c r="A1" s="404" t="s">
        <v>150</v>
      </c>
      <c r="B1" s="404"/>
      <c r="C1" s="404"/>
      <c r="D1" s="404"/>
      <c r="E1" s="404"/>
      <c r="F1" s="404"/>
      <c r="G1" s="404"/>
    </row>
    <row r="2" spans="1:7" s="83" customFormat="1" ht="24.75" customHeight="1">
      <c r="A2" s="5"/>
      <c r="B2" s="5"/>
      <c r="C2" s="5"/>
      <c r="D2" s="5"/>
      <c r="E2" s="5"/>
      <c r="F2" s="5"/>
      <c r="G2" s="5"/>
    </row>
    <row r="3" s="4" customFormat="1" ht="24.75" customHeight="1">
      <c r="A3" s="4" t="s">
        <v>228</v>
      </c>
    </row>
    <row r="4" s="4" customFormat="1" ht="24.75" customHeight="1">
      <c r="A4" s="4" t="s">
        <v>222</v>
      </c>
    </row>
    <row r="5" spans="1:7" s="83" customFormat="1" ht="24.75" customHeight="1">
      <c r="A5" s="405" t="s">
        <v>229</v>
      </c>
      <c r="B5" s="405"/>
      <c r="C5" s="405"/>
      <c r="D5" s="405"/>
      <c r="E5" s="405"/>
      <c r="F5" s="405"/>
      <c r="G5" s="405"/>
    </row>
    <row r="6" spans="1:7" s="83" customFormat="1" ht="24.75" customHeight="1">
      <c r="A6" s="405" t="s">
        <v>230</v>
      </c>
      <c r="B6" s="405"/>
      <c r="C6" s="405"/>
      <c r="D6" s="405"/>
      <c r="E6" s="405"/>
      <c r="F6" s="405"/>
      <c r="G6" s="405"/>
    </row>
    <row r="7" spans="1:7" s="83" customFormat="1" ht="24.75" customHeight="1">
      <c r="A7" s="405" t="s">
        <v>257</v>
      </c>
      <c r="B7" s="405"/>
      <c r="C7" s="405"/>
      <c r="D7" s="405"/>
      <c r="E7" s="405"/>
      <c r="F7" s="405"/>
      <c r="G7" s="405"/>
    </row>
    <row r="8" spans="1:7" s="83" customFormat="1" ht="24.75" customHeight="1">
      <c r="A8" s="405" t="s">
        <v>258</v>
      </c>
      <c r="B8" s="405"/>
      <c r="C8" s="405"/>
      <c r="D8" s="405"/>
      <c r="E8" s="405"/>
      <c r="F8" s="405"/>
      <c r="G8" s="405"/>
    </row>
    <row r="9" spans="1:7" s="83" customFormat="1" ht="24.75" customHeight="1">
      <c r="A9" s="405" t="s">
        <v>231</v>
      </c>
      <c r="B9" s="405"/>
      <c r="C9" s="405"/>
      <c r="D9" s="405"/>
      <c r="E9" s="405"/>
      <c r="F9" s="405"/>
      <c r="G9" s="405"/>
    </row>
    <row r="10" spans="1:7" s="83" customFormat="1" ht="24.75" customHeight="1">
      <c r="A10" s="5"/>
      <c r="B10" s="5"/>
      <c r="C10" s="5"/>
      <c r="D10" s="5"/>
      <c r="E10" s="5"/>
      <c r="F10" s="5"/>
      <c r="G10" s="5"/>
    </row>
    <row r="11" spans="1:7" s="83" customFormat="1" ht="24.75" customHeight="1">
      <c r="A11" s="5"/>
      <c r="B11" s="5"/>
      <c r="C11" s="5"/>
      <c r="D11" s="5"/>
      <c r="E11" s="5"/>
      <c r="F11" s="5"/>
      <c r="G11" s="5"/>
    </row>
    <row r="12" spans="1:7" s="83" customFormat="1" ht="24.75" customHeight="1">
      <c r="A12" s="2" t="s">
        <v>130</v>
      </c>
      <c r="B12" s="2"/>
      <c r="C12" s="2"/>
      <c r="D12" s="2"/>
      <c r="E12" s="2"/>
      <c r="F12" s="2"/>
      <c r="G12" s="2"/>
    </row>
    <row r="13" spans="1:7" s="2" customFormat="1" ht="21.75" customHeight="1">
      <c r="A13" s="399" t="s">
        <v>218</v>
      </c>
      <c r="B13" s="399" t="s">
        <v>46</v>
      </c>
      <c r="C13" s="399" t="s">
        <v>219</v>
      </c>
      <c r="D13" s="399" t="s">
        <v>220</v>
      </c>
      <c r="E13" s="402" t="s">
        <v>47</v>
      </c>
      <c r="F13" s="300" t="s">
        <v>48</v>
      </c>
      <c r="G13" s="13"/>
    </row>
    <row r="14" spans="1:7" s="13" customFormat="1" ht="34.5" customHeight="1">
      <c r="A14" s="400"/>
      <c r="B14" s="400"/>
      <c r="C14" s="401"/>
      <c r="D14" s="401"/>
      <c r="E14" s="403"/>
      <c r="F14" s="291" t="s">
        <v>162</v>
      </c>
      <c r="G14" s="37"/>
    </row>
    <row r="15" spans="1:9" s="13" customFormat="1" ht="34.5" customHeight="1">
      <c r="A15" s="291" t="s">
        <v>217</v>
      </c>
      <c r="B15" s="291" t="s">
        <v>49</v>
      </c>
      <c r="C15" s="292">
        <v>554</v>
      </c>
      <c r="D15" s="292">
        <v>540</v>
      </c>
      <c r="E15" s="292">
        <f aca="true" t="shared" si="0" ref="E15:E23">C15-D15</f>
        <v>14</v>
      </c>
      <c r="F15" s="293">
        <f>E15/D15*100</f>
        <v>2.5925925925925926</v>
      </c>
      <c r="G15" s="84"/>
      <c r="H15" s="37"/>
      <c r="I15" s="37"/>
    </row>
    <row r="16" spans="1:9" s="8" customFormat="1" ht="34.5" customHeight="1">
      <c r="A16" s="291" t="s">
        <v>4</v>
      </c>
      <c r="B16" s="291" t="s">
        <v>50</v>
      </c>
      <c r="C16" s="294">
        <v>13786</v>
      </c>
      <c r="D16" s="294">
        <v>13359</v>
      </c>
      <c r="E16" s="294">
        <f t="shared" si="0"/>
        <v>427</v>
      </c>
      <c r="F16" s="295">
        <f aca="true" t="shared" si="1" ref="F16:F23">E16/D16*100</f>
        <v>3.1963470319634704</v>
      </c>
      <c r="G16" s="87"/>
      <c r="H16" s="85"/>
      <c r="I16" s="86"/>
    </row>
    <row r="17" spans="1:9" s="8" customFormat="1" ht="34.5" customHeight="1">
      <c r="A17" s="291" t="s">
        <v>5</v>
      </c>
      <c r="B17" s="291" t="s">
        <v>17</v>
      </c>
      <c r="C17" s="294">
        <v>37298850</v>
      </c>
      <c r="D17" s="294">
        <v>34017089</v>
      </c>
      <c r="E17" s="294">
        <f t="shared" si="0"/>
        <v>3281761</v>
      </c>
      <c r="F17" s="295">
        <f t="shared" si="1"/>
        <v>9.647389287190329</v>
      </c>
      <c r="G17" s="87"/>
      <c r="H17" s="88"/>
      <c r="I17" s="88"/>
    </row>
    <row r="18" spans="1:9" s="8" customFormat="1" ht="34.5" customHeight="1">
      <c r="A18" s="291" t="s">
        <v>51</v>
      </c>
      <c r="B18" s="291" t="s">
        <v>17</v>
      </c>
      <c r="C18" s="294">
        <v>37699592</v>
      </c>
      <c r="D18" s="294">
        <v>34122069</v>
      </c>
      <c r="E18" s="294">
        <f>C18-D18</f>
        <v>3577523</v>
      </c>
      <c r="F18" s="295">
        <f t="shared" si="1"/>
        <v>10.484484396300822</v>
      </c>
      <c r="G18" s="87"/>
      <c r="H18" s="88"/>
      <c r="I18" s="88"/>
    </row>
    <row r="19" spans="1:9" s="8" customFormat="1" ht="34.5" customHeight="1">
      <c r="A19" s="291" t="s">
        <v>16</v>
      </c>
      <c r="B19" s="291" t="s">
        <v>17</v>
      </c>
      <c r="C19" s="294">
        <v>16117413</v>
      </c>
      <c r="D19" s="294">
        <v>14802848</v>
      </c>
      <c r="E19" s="294">
        <f>C19-D19</f>
        <v>1314565</v>
      </c>
      <c r="F19" s="295">
        <f>E19/D19*100</f>
        <v>8.880487052221302</v>
      </c>
      <c r="G19" s="87"/>
      <c r="H19" s="88"/>
      <c r="I19" s="88"/>
    </row>
    <row r="20" spans="1:9" s="8" customFormat="1" ht="34.5" customHeight="1">
      <c r="A20" s="291" t="s">
        <v>104</v>
      </c>
      <c r="B20" s="291" t="s">
        <v>17</v>
      </c>
      <c r="C20" s="294">
        <v>1758822</v>
      </c>
      <c r="D20" s="294">
        <v>1353728</v>
      </c>
      <c r="E20" s="294">
        <f t="shared" si="0"/>
        <v>405094</v>
      </c>
      <c r="F20" s="295">
        <f t="shared" si="1"/>
        <v>29.92432748676248</v>
      </c>
      <c r="G20" s="87"/>
      <c r="H20" s="88"/>
      <c r="I20" s="88"/>
    </row>
    <row r="21" spans="1:9" s="8" customFormat="1" ht="39.75" customHeight="1">
      <c r="A21" s="296" t="s">
        <v>52</v>
      </c>
      <c r="B21" s="291" t="s">
        <v>17</v>
      </c>
      <c r="C21" s="294">
        <f>ROUND(C17/C15,0)</f>
        <v>67326</v>
      </c>
      <c r="D21" s="294">
        <f>ROUND(D17/D15,0)</f>
        <v>62995</v>
      </c>
      <c r="E21" s="294">
        <f t="shared" si="0"/>
        <v>4331</v>
      </c>
      <c r="F21" s="295">
        <f t="shared" si="1"/>
        <v>6.875148821335027</v>
      </c>
      <c r="G21" s="87"/>
      <c r="H21" s="88"/>
      <c r="I21" s="88"/>
    </row>
    <row r="22" spans="1:9" s="8" customFormat="1" ht="39.75" customHeight="1">
      <c r="A22" s="296" t="s">
        <v>53</v>
      </c>
      <c r="B22" s="291" t="s">
        <v>17</v>
      </c>
      <c r="C22" s="294">
        <f>ROUND(C17/C16,0)</f>
        <v>2706</v>
      </c>
      <c r="D22" s="294">
        <f>ROUND(D17/D16,0)</f>
        <v>2546</v>
      </c>
      <c r="E22" s="294">
        <f>C22-D22</f>
        <v>160</v>
      </c>
      <c r="F22" s="295">
        <f t="shared" si="1"/>
        <v>6.284367635506677</v>
      </c>
      <c r="G22" s="87"/>
      <c r="H22" s="88"/>
      <c r="I22" s="88"/>
    </row>
    <row r="23" spans="1:9" s="8" customFormat="1" ht="39.75" customHeight="1">
      <c r="A23" s="297" t="s">
        <v>54</v>
      </c>
      <c r="B23" s="298" t="s">
        <v>50</v>
      </c>
      <c r="C23" s="299">
        <f>ROUND(C16/C15,1)</f>
        <v>24.9</v>
      </c>
      <c r="D23" s="299">
        <f>ROUND(D16/D15,1)</f>
        <v>24.7</v>
      </c>
      <c r="E23" s="299">
        <f t="shared" si="0"/>
        <v>0.1999999999999993</v>
      </c>
      <c r="F23" s="299">
        <f t="shared" si="1"/>
        <v>0.8097165991902806</v>
      </c>
      <c r="H23" s="88"/>
      <c r="I23" s="88"/>
    </row>
    <row r="24" spans="2:10" s="8" customFormat="1" ht="39.75" customHeight="1">
      <c r="B24" s="89"/>
      <c r="H24" s="86"/>
      <c r="I24" s="88"/>
      <c r="J24" s="88"/>
    </row>
    <row r="25" spans="8:10" s="8" customFormat="1" ht="21.75" customHeight="1">
      <c r="H25" s="86"/>
      <c r="I25" s="88"/>
      <c r="J25" s="88"/>
    </row>
    <row r="26" spans="6:10" s="8" customFormat="1" ht="14.25">
      <c r="F26" s="90"/>
      <c r="J26" s="86"/>
    </row>
    <row r="27" s="8" customFormat="1" ht="14.25">
      <c r="J27" s="86"/>
    </row>
    <row r="28" s="8" customFormat="1" ht="14.25">
      <c r="J28" s="86"/>
    </row>
    <row r="29" s="8" customFormat="1" ht="14.25">
      <c r="J29" s="86"/>
    </row>
    <row r="30" s="8" customFormat="1" ht="14.25"/>
    <row r="31" s="8" customFormat="1" ht="14.25"/>
    <row r="32" s="8" customFormat="1" ht="14.25"/>
    <row r="33" s="8" customFormat="1" ht="14.25"/>
    <row r="34" s="8" customFormat="1" ht="14.25"/>
    <row r="35" s="8" customFormat="1" ht="14.25"/>
    <row r="36" s="8" customFormat="1" ht="14.25"/>
    <row r="37" s="8" customFormat="1" ht="14.25"/>
    <row r="38" s="8" customFormat="1" ht="14.25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>
      <c r="G90" s="6"/>
    </row>
    <row r="91" spans="1:7" s="8" customFormat="1" ht="14.25">
      <c r="A91" s="6"/>
      <c r="B91" s="6"/>
      <c r="C91" s="6"/>
      <c r="D91" s="6"/>
      <c r="E91" s="6"/>
      <c r="F91" s="6"/>
      <c r="G91" s="6"/>
    </row>
  </sheetData>
  <mergeCells count="11">
    <mergeCell ref="A13:A14"/>
    <mergeCell ref="B13:B14"/>
    <mergeCell ref="C13:C14"/>
    <mergeCell ref="E13:E14"/>
    <mergeCell ref="A1:G1"/>
    <mergeCell ref="A5:G5"/>
    <mergeCell ref="D13:D14"/>
    <mergeCell ref="A6:G6"/>
    <mergeCell ref="A9:G9"/>
    <mergeCell ref="A7:G7"/>
    <mergeCell ref="A8:G8"/>
  </mergeCells>
  <printOptions/>
  <pageMargins left="0.7" right="0.3" top="1" bottom="1" header="0.512" footer="0.512"/>
  <pageSetup horizontalDpi="300" verticalDpi="3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3.5"/>
  <cols>
    <col min="1" max="1" width="7.25390625" style="6" customWidth="1"/>
    <col min="2" max="2" width="12.25390625" style="6" customWidth="1"/>
    <col min="3" max="3" width="12.75390625" style="6" customWidth="1"/>
    <col min="4" max="4" width="10.875" style="6" customWidth="1"/>
    <col min="5" max="5" width="12.75390625" style="6" customWidth="1"/>
    <col min="6" max="6" width="10.875" style="6" customWidth="1"/>
    <col min="7" max="7" width="12.75390625" style="6" customWidth="1"/>
    <col min="8" max="8" width="10.875" style="6" customWidth="1"/>
    <col min="9" max="9" width="3.625" style="6" customWidth="1"/>
    <col min="10" max="10" width="10.625" style="6" customWidth="1"/>
    <col min="11" max="16384" width="9.00390625" style="6" customWidth="1"/>
  </cols>
  <sheetData>
    <row r="1" s="30" customFormat="1" ht="27.75" customHeight="1">
      <c r="A1" s="2" t="s">
        <v>143</v>
      </c>
    </row>
    <row r="2" spans="1:9" ht="28.5" customHeight="1">
      <c r="A2" s="407" t="s">
        <v>84</v>
      </c>
      <c r="B2" s="407"/>
      <c r="C2" s="397" t="s">
        <v>194</v>
      </c>
      <c r="D2" s="398"/>
      <c r="E2" s="397" t="s">
        <v>195</v>
      </c>
      <c r="F2" s="398"/>
      <c r="G2" s="411" t="s">
        <v>21</v>
      </c>
      <c r="H2" s="412"/>
      <c r="I2" s="20"/>
    </row>
    <row r="3" spans="1:12" ht="28.5" customHeight="1">
      <c r="A3" s="415"/>
      <c r="B3" s="415"/>
      <c r="C3" s="250" t="s">
        <v>81</v>
      </c>
      <c r="D3" s="282" t="s">
        <v>3</v>
      </c>
      <c r="E3" s="250" t="s">
        <v>81</v>
      </c>
      <c r="F3" s="282" t="s">
        <v>3</v>
      </c>
      <c r="G3" s="242" t="s">
        <v>82</v>
      </c>
      <c r="H3" s="243" t="s">
        <v>61</v>
      </c>
      <c r="I3" s="20"/>
      <c r="L3" s="24"/>
    </row>
    <row r="4" spans="1:9" s="30" customFormat="1" ht="28.5" customHeight="1">
      <c r="A4" s="414" t="s">
        <v>36</v>
      </c>
      <c r="B4" s="414"/>
      <c r="C4" s="67">
        <v>1758822</v>
      </c>
      <c r="D4" s="47">
        <v>100</v>
      </c>
      <c r="E4" s="67">
        <v>1353728</v>
      </c>
      <c r="F4" s="47">
        <v>100</v>
      </c>
      <c r="G4" s="67">
        <f>C4-E4</f>
        <v>405094</v>
      </c>
      <c r="H4" s="235">
        <f>G4/E4*100</f>
        <v>29.92432748676248</v>
      </c>
      <c r="I4" s="139"/>
    </row>
    <row r="5" spans="1:10" ht="28.5" customHeight="1">
      <c r="A5" s="116">
        <v>9</v>
      </c>
      <c r="B5" s="255" t="s">
        <v>163</v>
      </c>
      <c r="C5" s="55">
        <v>36337</v>
      </c>
      <c r="D5" s="97">
        <f>C5/$C$4*100</f>
        <v>2.065985074100733</v>
      </c>
      <c r="E5" s="55">
        <v>29160</v>
      </c>
      <c r="F5" s="97">
        <f>E5/$E$4*100</f>
        <v>2.154051626323752</v>
      </c>
      <c r="G5" s="55">
        <f>C5-E5</f>
        <v>7177</v>
      </c>
      <c r="H5" s="283">
        <f aca="true" t="shared" si="0" ref="H5:H28">G5/E5*100</f>
        <v>24.612482853223593</v>
      </c>
      <c r="I5" s="115"/>
      <c r="J5" s="17"/>
    </row>
    <row r="6" spans="1:10" ht="28.5" customHeight="1">
      <c r="A6" s="116">
        <v>10</v>
      </c>
      <c r="B6" s="248" t="s">
        <v>94</v>
      </c>
      <c r="C6" s="55" t="s">
        <v>122</v>
      </c>
      <c r="D6" s="180" t="s">
        <v>62</v>
      </c>
      <c r="E6" s="25" t="s">
        <v>122</v>
      </c>
      <c r="F6" s="332" t="s">
        <v>122</v>
      </c>
      <c r="G6" s="320" t="s">
        <v>62</v>
      </c>
      <c r="H6" s="180" t="s">
        <v>62</v>
      </c>
      <c r="I6" s="234"/>
      <c r="J6" s="17"/>
    </row>
    <row r="7" spans="1:10" ht="28.5" customHeight="1">
      <c r="A7" s="116">
        <v>11</v>
      </c>
      <c r="B7" s="255" t="s">
        <v>176</v>
      </c>
      <c r="C7" s="55" t="s">
        <v>122</v>
      </c>
      <c r="D7" s="181" t="s">
        <v>62</v>
      </c>
      <c r="E7" s="25" t="s">
        <v>122</v>
      </c>
      <c r="F7" s="332" t="s">
        <v>122</v>
      </c>
      <c r="G7" s="358" t="s">
        <v>62</v>
      </c>
      <c r="H7" s="181" t="s">
        <v>62</v>
      </c>
      <c r="I7" s="234"/>
      <c r="J7" s="17"/>
    </row>
    <row r="8" spans="1:10" ht="28.5" customHeight="1">
      <c r="A8" s="116">
        <v>12</v>
      </c>
      <c r="B8" s="255" t="s">
        <v>177</v>
      </c>
      <c r="C8" s="55">
        <v>5</v>
      </c>
      <c r="D8" s="97">
        <f>C8/$C$4*100</f>
        <v>0.00028428118365587875</v>
      </c>
      <c r="E8" s="25">
        <v>82</v>
      </c>
      <c r="F8" s="93">
        <f>E8/$E$4*100</f>
        <v>0.006057346822995462</v>
      </c>
      <c r="G8" s="55">
        <f>C8-E8</f>
        <v>-77</v>
      </c>
      <c r="H8" s="283">
        <f t="shared" si="0"/>
        <v>-93.90243902439023</v>
      </c>
      <c r="I8" s="234"/>
      <c r="J8" s="17"/>
    </row>
    <row r="9" spans="1:10" ht="28.5" customHeight="1">
      <c r="A9" s="116">
        <v>13</v>
      </c>
      <c r="B9" s="255" t="s">
        <v>178</v>
      </c>
      <c r="C9" s="55">
        <v>83022</v>
      </c>
      <c r="D9" s="97">
        <f>C9/$C$4*100</f>
        <v>4.720318485895674</v>
      </c>
      <c r="E9" s="25">
        <v>3007</v>
      </c>
      <c r="F9" s="93">
        <f>E9/$E$4*100</f>
        <v>0.222127340204236</v>
      </c>
      <c r="G9" s="55">
        <f>C9-E9</f>
        <v>80015</v>
      </c>
      <c r="H9" s="283">
        <f t="shared" si="0"/>
        <v>2660.9577652144994</v>
      </c>
      <c r="I9" s="234"/>
      <c r="J9" s="17"/>
    </row>
    <row r="10" spans="1:10" ht="28.5" customHeight="1">
      <c r="A10" s="116">
        <v>14</v>
      </c>
      <c r="B10" s="255" t="s">
        <v>179</v>
      </c>
      <c r="C10" s="55">
        <v>3603</v>
      </c>
      <c r="D10" s="97">
        <f>C10/$C$4*100</f>
        <v>0.20485302094242624</v>
      </c>
      <c r="E10" s="25">
        <v>10015</v>
      </c>
      <c r="F10" s="93">
        <f>E10/$E$4*100</f>
        <v>0.7398088833207261</v>
      </c>
      <c r="G10" s="55">
        <f>C10-E10</f>
        <v>-6412</v>
      </c>
      <c r="H10" s="283">
        <f t="shared" si="0"/>
        <v>-64.02396405391913</v>
      </c>
      <c r="I10" s="234"/>
      <c r="J10" s="17"/>
    </row>
    <row r="11" spans="1:10" ht="28.5" customHeight="1">
      <c r="A11" s="116">
        <v>15</v>
      </c>
      <c r="B11" s="255" t="s">
        <v>190</v>
      </c>
      <c r="C11" s="55">
        <v>972</v>
      </c>
      <c r="D11" s="97">
        <f>C11/$C$4*100</f>
        <v>0.05526426210270283</v>
      </c>
      <c r="E11" s="25">
        <v>350</v>
      </c>
      <c r="F11" s="93">
        <f>E11/$E$4*100</f>
        <v>0.025854529122541603</v>
      </c>
      <c r="G11" s="55">
        <f>C11-E11</f>
        <v>622</v>
      </c>
      <c r="H11" s="283">
        <f t="shared" si="0"/>
        <v>177.71428571428572</v>
      </c>
      <c r="I11" s="234"/>
      <c r="J11" s="17"/>
    </row>
    <row r="12" spans="1:10" ht="28.5" customHeight="1">
      <c r="A12" s="116">
        <v>16</v>
      </c>
      <c r="B12" s="255" t="s">
        <v>180</v>
      </c>
      <c r="C12" s="55">
        <v>623</v>
      </c>
      <c r="D12" s="97">
        <f>C12/$C$4*100</f>
        <v>0.035421435483522494</v>
      </c>
      <c r="E12" s="25">
        <v>258</v>
      </c>
      <c r="F12" s="93">
        <f aca="true" t="shared" si="1" ref="F12:F28">E12/$E$4*100</f>
        <v>0.019058481467473524</v>
      </c>
      <c r="G12" s="55">
        <f>C12-E12</f>
        <v>365</v>
      </c>
      <c r="H12" s="283">
        <f t="shared" si="0"/>
        <v>141.47286821705427</v>
      </c>
      <c r="I12" s="234"/>
      <c r="J12" s="17"/>
    </row>
    <row r="13" spans="1:10" ht="28.5" customHeight="1">
      <c r="A13" s="116">
        <v>17</v>
      </c>
      <c r="B13" s="255" t="s">
        <v>181</v>
      </c>
      <c r="C13" s="177" t="s">
        <v>1</v>
      </c>
      <c r="D13" s="24" t="s">
        <v>1</v>
      </c>
      <c r="E13" s="25" t="s">
        <v>1</v>
      </c>
      <c r="F13" s="332" t="s">
        <v>1</v>
      </c>
      <c r="G13" s="55" t="s">
        <v>1</v>
      </c>
      <c r="H13" s="285" t="s">
        <v>1</v>
      </c>
      <c r="I13" s="234"/>
      <c r="J13" s="17"/>
    </row>
    <row r="14" spans="1:10" ht="28.5" customHeight="1">
      <c r="A14" s="116">
        <v>18</v>
      </c>
      <c r="B14" s="255" t="s">
        <v>191</v>
      </c>
      <c r="C14" s="177" t="s">
        <v>1</v>
      </c>
      <c r="D14" s="63" t="s">
        <v>1</v>
      </c>
      <c r="E14" s="25" t="s">
        <v>1</v>
      </c>
      <c r="F14" s="332" t="s">
        <v>1</v>
      </c>
      <c r="G14" s="55" t="s">
        <v>1</v>
      </c>
      <c r="H14" s="231" t="s">
        <v>1</v>
      </c>
      <c r="I14" s="234"/>
      <c r="J14" s="17"/>
    </row>
    <row r="15" spans="1:10" ht="28.5" customHeight="1">
      <c r="A15" s="116">
        <v>19</v>
      </c>
      <c r="B15" s="255" t="s">
        <v>170</v>
      </c>
      <c r="C15" s="55">
        <v>403454</v>
      </c>
      <c r="D15" s="97">
        <f>C15/$C$4*100</f>
        <v>22.938876134139782</v>
      </c>
      <c r="E15" s="25">
        <v>402486</v>
      </c>
      <c r="F15" s="93">
        <f t="shared" si="1"/>
        <v>29.731674309757945</v>
      </c>
      <c r="G15" s="55">
        <f>C15-E15</f>
        <v>968</v>
      </c>
      <c r="H15" s="283">
        <f t="shared" si="0"/>
        <v>0.24050525981027912</v>
      </c>
      <c r="I15" s="234"/>
      <c r="J15" s="17"/>
    </row>
    <row r="16" spans="1:10" ht="28.5" customHeight="1">
      <c r="A16" s="116">
        <v>20</v>
      </c>
      <c r="B16" s="255" t="s">
        <v>182</v>
      </c>
      <c r="C16" s="55">
        <v>47190</v>
      </c>
      <c r="D16" s="97">
        <f>C16/$C$4*100</f>
        <v>2.6830458113441837</v>
      </c>
      <c r="E16" s="25">
        <v>29289</v>
      </c>
      <c r="F16" s="93">
        <f t="shared" si="1"/>
        <v>2.1635808670574885</v>
      </c>
      <c r="G16" s="55">
        <f>C16-E16</f>
        <v>17901</v>
      </c>
      <c r="H16" s="283">
        <f t="shared" si="0"/>
        <v>61.118508655126504</v>
      </c>
      <c r="I16" s="234"/>
      <c r="J16" s="17"/>
    </row>
    <row r="17" spans="1:10" ht="28.5" customHeight="1">
      <c r="A17" s="116">
        <v>21</v>
      </c>
      <c r="B17" s="255" t="s">
        <v>192</v>
      </c>
      <c r="C17" s="55" t="s">
        <v>122</v>
      </c>
      <c r="D17" s="182" t="s">
        <v>122</v>
      </c>
      <c r="E17" s="25" t="s">
        <v>122</v>
      </c>
      <c r="F17" s="332" t="s">
        <v>122</v>
      </c>
      <c r="G17" s="163" t="s">
        <v>62</v>
      </c>
      <c r="H17" s="284" t="s">
        <v>90</v>
      </c>
      <c r="I17" s="234"/>
      <c r="J17" s="17"/>
    </row>
    <row r="18" spans="1:10" ht="28.5" customHeight="1">
      <c r="A18" s="116">
        <v>22</v>
      </c>
      <c r="B18" s="255" t="s">
        <v>193</v>
      </c>
      <c r="C18" s="55">
        <v>33877</v>
      </c>
      <c r="D18" s="97">
        <f>C18/$C$4*100</f>
        <v>1.926118731742041</v>
      </c>
      <c r="E18" s="25">
        <v>39128</v>
      </c>
      <c r="F18" s="93">
        <f>E18/$E$4*100</f>
        <v>2.890388615733737</v>
      </c>
      <c r="G18" s="55">
        <f>C18-E18</f>
        <v>-5251</v>
      </c>
      <c r="H18" s="283">
        <f t="shared" si="0"/>
        <v>-13.420057248006541</v>
      </c>
      <c r="I18" s="115"/>
      <c r="J18" s="17"/>
    </row>
    <row r="19" spans="1:10" ht="28.5" customHeight="1">
      <c r="A19" s="116">
        <v>23</v>
      </c>
      <c r="B19" s="255" t="s">
        <v>183</v>
      </c>
      <c r="C19" s="55" t="s">
        <v>122</v>
      </c>
      <c r="D19" s="191" t="s">
        <v>122</v>
      </c>
      <c r="E19" s="25" t="s">
        <v>122</v>
      </c>
      <c r="F19" s="332" t="s">
        <v>122</v>
      </c>
      <c r="G19" s="28" t="s">
        <v>37</v>
      </c>
      <c r="H19" s="284" t="s">
        <v>90</v>
      </c>
      <c r="I19" s="115"/>
      <c r="J19" s="17"/>
    </row>
    <row r="20" spans="1:10" ht="28.5" customHeight="1">
      <c r="A20" s="116">
        <v>24</v>
      </c>
      <c r="B20" s="255" t="s">
        <v>215</v>
      </c>
      <c r="C20" s="55">
        <v>126758</v>
      </c>
      <c r="D20" s="97">
        <f aca="true" t="shared" si="2" ref="D20:D28">C20/$C$4*100</f>
        <v>7.206982855570376</v>
      </c>
      <c r="E20" s="25">
        <v>92689</v>
      </c>
      <c r="F20" s="93">
        <f t="shared" si="1"/>
        <v>6.846944142397882</v>
      </c>
      <c r="G20" s="55">
        <f aca="true" t="shared" si="3" ref="G20:G28">C20-E20</f>
        <v>34069</v>
      </c>
      <c r="H20" s="283">
        <f t="shared" si="0"/>
        <v>36.756249393131874</v>
      </c>
      <c r="I20" s="115"/>
      <c r="J20" s="17"/>
    </row>
    <row r="21" spans="1:10" ht="28.5" customHeight="1">
      <c r="A21" s="116">
        <v>25</v>
      </c>
      <c r="B21" s="255" t="s">
        <v>185</v>
      </c>
      <c r="C21" s="55">
        <v>40060</v>
      </c>
      <c r="D21" s="97">
        <f t="shared" si="2"/>
        <v>2.2776608434509007</v>
      </c>
      <c r="E21" s="25">
        <v>50216</v>
      </c>
      <c r="F21" s="93">
        <f t="shared" si="1"/>
        <v>3.7094600983358545</v>
      </c>
      <c r="G21" s="55">
        <f t="shared" si="3"/>
        <v>-10156</v>
      </c>
      <c r="H21" s="283">
        <f t="shared" si="0"/>
        <v>-20.22462960012745</v>
      </c>
      <c r="I21" s="115"/>
      <c r="J21" s="17"/>
    </row>
    <row r="22" spans="1:10" ht="28.5" customHeight="1">
      <c r="A22" s="116">
        <v>26</v>
      </c>
      <c r="B22" s="255" t="s">
        <v>29</v>
      </c>
      <c r="C22" s="55">
        <v>235422</v>
      </c>
      <c r="D22" s="97">
        <f t="shared" si="2"/>
        <v>13.385208963726857</v>
      </c>
      <c r="E22" s="25">
        <v>1945</v>
      </c>
      <c r="F22" s="93">
        <f t="shared" si="1"/>
        <v>0.14367731183812404</v>
      </c>
      <c r="G22" s="55">
        <f t="shared" si="3"/>
        <v>233477</v>
      </c>
      <c r="H22" s="283">
        <f t="shared" si="0"/>
        <v>12003.9588688946</v>
      </c>
      <c r="I22" s="115"/>
      <c r="J22" s="17"/>
    </row>
    <row r="23" spans="1:10" ht="28.5" customHeight="1">
      <c r="A23" s="116">
        <v>27</v>
      </c>
      <c r="B23" s="255" t="s">
        <v>30</v>
      </c>
      <c r="C23" s="55">
        <v>10184</v>
      </c>
      <c r="D23" s="97">
        <f t="shared" si="2"/>
        <v>0.5790239148702939</v>
      </c>
      <c r="E23" s="25">
        <v>48226</v>
      </c>
      <c r="F23" s="93">
        <f t="shared" si="1"/>
        <v>3.5624586327534042</v>
      </c>
      <c r="G23" s="55">
        <f t="shared" si="3"/>
        <v>-38042</v>
      </c>
      <c r="H23" s="283">
        <f t="shared" si="0"/>
        <v>-78.88276033674782</v>
      </c>
      <c r="I23" s="115"/>
      <c r="J23" s="17"/>
    </row>
    <row r="24" spans="1:10" ht="28.5" customHeight="1">
      <c r="A24" s="116">
        <v>28</v>
      </c>
      <c r="B24" s="255" t="s">
        <v>18</v>
      </c>
      <c r="C24" s="55">
        <v>15547</v>
      </c>
      <c r="D24" s="97">
        <f t="shared" si="2"/>
        <v>0.8839439124595894</v>
      </c>
      <c r="E24" s="25">
        <v>20754</v>
      </c>
      <c r="F24" s="93">
        <f t="shared" si="1"/>
        <v>1.5330997068835097</v>
      </c>
      <c r="G24" s="55">
        <f t="shared" si="3"/>
        <v>-5207</v>
      </c>
      <c r="H24" s="283">
        <f t="shared" si="0"/>
        <v>-25.089139442998942</v>
      </c>
      <c r="I24" s="115"/>
      <c r="J24" s="17"/>
    </row>
    <row r="25" spans="1:10" ht="28.5" customHeight="1">
      <c r="A25" s="116">
        <v>29</v>
      </c>
      <c r="B25" s="255" t="s">
        <v>19</v>
      </c>
      <c r="C25" s="55">
        <v>424561</v>
      </c>
      <c r="D25" s="97">
        <f t="shared" si="2"/>
        <v>24.13894072282471</v>
      </c>
      <c r="E25" s="55">
        <v>385878</v>
      </c>
      <c r="F25" s="97">
        <f t="shared" si="1"/>
        <v>28.50483996785174</v>
      </c>
      <c r="G25" s="55">
        <f t="shared" si="3"/>
        <v>38683</v>
      </c>
      <c r="H25" s="283">
        <f t="shared" si="0"/>
        <v>10.024671010008344</v>
      </c>
      <c r="I25" s="115"/>
      <c r="J25" s="17"/>
    </row>
    <row r="26" spans="1:10" ht="28.5" customHeight="1">
      <c r="A26" s="116">
        <v>30</v>
      </c>
      <c r="B26" s="255" t="s">
        <v>31</v>
      </c>
      <c r="C26" s="55">
        <v>139268</v>
      </c>
      <c r="D26" s="97">
        <f t="shared" si="2"/>
        <v>7.9182543770773846</v>
      </c>
      <c r="E26" s="55">
        <v>120853</v>
      </c>
      <c r="F26" s="97">
        <f t="shared" si="1"/>
        <v>8.9274211658472</v>
      </c>
      <c r="G26" s="55">
        <f t="shared" si="3"/>
        <v>18415</v>
      </c>
      <c r="H26" s="283">
        <f t="shared" si="0"/>
        <v>15.237519962268209</v>
      </c>
      <c r="I26" s="115"/>
      <c r="J26" s="17"/>
    </row>
    <row r="27" spans="1:10" ht="28.5" customHeight="1">
      <c r="A27" s="116">
        <v>31</v>
      </c>
      <c r="B27" s="255" t="s">
        <v>32</v>
      </c>
      <c r="C27" s="55">
        <v>137891</v>
      </c>
      <c r="D27" s="97">
        <f t="shared" si="2"/>
        <v>7.839963339098556</v>
      </c>
      <c r="E27" s="55">
        <v>51232</v>
      </c>
      <c r="F27" s="97">
        <f t="shared" si="1"/>
        <v>3.784512102874433</v>
      </c>
      <c r="G27" s="55">
        <f t="shared" si="3"/>
        <v>86659</v>
      </c>
      <c r="H27" s="283">
        <f t="shared" si="0"/>
        <v>169.15014053716425</v>
      </c>
      <c r="I27" s="115"/>
      <c r="J27" s="17"/>
    </row>
    <row r="28" spans="1:10" ht="28.5" customHeight="1">
      <c r="A28" s="202">
        <v>32</v>
      </c>
      <c r="B28" s="256" t="s">
        <v>33</v>
      </c>
      <c r="C28" s="183">
        <v>3321</v>
      </c>
      <c r="D28" s="95">
        <f t="shared" si="2"/>
        <v>0.18881956218423468</v>
      </c>
      <c r="E28" s="183">
        <v>40</v>
      </c>
      <c r="F28" s="95">
        <f t="shared" si="1"/>
        <v>0.0029548033282904692</v>
      </c>
      <c r="G28" s="183">
        <f t="shared" si="3"/>
        <v>3281</v>
      </c>
      <c r="H28" s="286">
        <f t="shared" si="0"/>
        <v>8202.5</v>
      </c>
      <c r="I28" s="115"/>
      <c r="J28" s="17"/>
    </row>
    <row r="29" spans="1:8" ht="14.25">
      <c r="A29" s="209"/>
      <c r="H29" s="23"/>
    </row>
    <row r="30" spans="3:8" ht="14.25">
      <c r="C30" s="12"/>
      <c r="D30" s="18"/>
      <c r="H30" s="23"/>
    </row>
    <row r="31" spans="2:8" ht="14.25">
      <c r="B31" s="20"/>
      <c r="C31" s="384"/>
      <c r="D31" s="385"/>
      <c r="E31" s="384"/>
      <c r="F31" s="88"/>
      <c r="G31" s="384"/>
      <c r="H31" s="384"/>
    </row>
    <row r="32" spans="2:8" ht="14.25">
      <c r="B32" s="20"/>
      <c r="C32" s="12"/>
      <c r="D32" s="18"/>
      <c r="H32" s="23"/>
    </row>
    <row r="33" spans="2:8" ht="14.25">
      <c r="B33" s="20"/>
      <c r="C33" s="12"/>
      <c r="D33" s="18"/>
      <c r="H33" s="23"/>
    </row>
    <row r="34" spans="2:8" ht="14.25">
      <c r="B34" s="20"/>
      <c r="C34" s="20"/>
      <c r="D34" s="18"/>
      <c r="H34" s="20"/>
    </row>
    <row r="35" spans="2:4" ht="13.5">
      <c r="B35" s="20"/>
      <c r="C35" s="20"/>
      <c r="D35" s="19"/>
    </row>
    <row r="37" ht="14.25">
      <c r="G37" s="331"/>
    </row>
  </sheetData>
  <mergeCells count="5">
    <mergeCell ref="A4:B4"/>
    <mergeCell ref="A2:B3"/>
    <mergeCell ref="G2:H2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3.5"/>
  <cols>
    <col min="1" max="1" width="10.625" style="6" customWidth="1"/>
    <col min="2" max="3" width="15.625" style="6" customWidth="1"/>
    <col min="4" max="4" width="20.625" style="6" customWidth="1"/>
    <col min="5" max="5" width="20.75390625" style="6" customWidth="1"/>
    <col min="6" max="6" width="12.375" style="6" customWidth="1"/>
    <col min="7" max="16384" width="9.00390625" style="6" customWidth="1"/>
  </cols>
  <sheetData>
    <row r="1" ht="45" customHeight="1">
      <c r="A1" s="45" t="s">
        <v>155</v>
      </c>
    </row>
    <row r="2" spans="1:5" ht="30" customHeight="1">
      <c r="A2" s="1" t="s">
        <v>38</v>
      </c>
      <c r="B2" s="5"/>
      <c r="C2" s="5"/>
      <c r="D2" s="5"/>
      <c r="E2" s="11"/>
    </row>
    <row r="3" spans="1:5" ht="31.5" customHeight="1">
      <c r="A3" s="407" t="s">
        <v>108</v>
      </c>
      <c r="B3" s="287" t="s">
        <v>12</v>
      </c>
      <c r="C3" s="288" t="s">
        <v>13</v>
      </c>
      <c r="D3" s="287" t="s">
        <v>14</v>
      </c>
      <c r="E3" s="289" t="s">
        <v>116</v>
      </c>
    </row>
    <row r="4" spans="1:5" ht="31.5" customHeight="1">
      <c r="A4" s="415"/>
      <c r="B4" s="290" t="s">
        <v>109</v>
      </c>
      <c r="C4" s="270" t="s">
        <v>110</v>
      </c>
      <c r="D4" s="290" t="s">
        <v>111</v>
      </c>
      <c r="E4" s="256" t="s">
        <v>111</v>
      </c>
    </row>
    <row r="5" spans="1:5" ht="42" customHeight="1">
      <c r="A5" s="116" t="s">
        <v>15</v>
      </c>
      <c r="B5" s="185">
        <v>33</v>
      </c>
      <c r="C5" s="23">
        <v>4748</v>
      </c>
      <c r="D5" s="186">
        <v>21555335</v>
      </c>
      <c r="E5" s="23">
        <v>1365838</v>
      </c>
    </row>
    <row r="6" spans="1:5" ht="42" customHeight="1">
      <c r="A6" s="116" t="s">
        <v>145</v>
      </c>
      <c r="B6" s="185">
        <v>34</v>
      </c>
      <c r="C6" s="23">
        <v>5287</v>
      </c>
      <c r="D6" s="186">
        <v>20626835</v>
      </c>
      <c r="E6" s="23">
        <v>977939</v>
      </c>
    </row>
    <row r="7" spans="1:5" ht="42" customHeight="1">
      <c r="A7" s="116" t="s">
        <v>144</v>
      </c>
      <c r="B7" s="185">
        <v>31</v>
      </c>
      <c r="C7" s="23">
        <v>3600</v>
      </c>
      <c r="D7" s="186">
        <v>14999662</v>
      </c>
      <c r="E7" s="23">
        <v>495151</v>
      </c>
    </row>
    <row r="8" spans="1:5" ht="42" customHeight="1">
      <c r="A8" s="116" t="s">
        <v>128</v>
      </c>
      <c r="B8" s="185">
        <v>32</v>
      </c>
      <c r="C8" s="23">
        <v>3835</v>
      </c>
      <c r="D8" s="186">
        <v>15654108</v>
      </c>
      <c r="E8" s="23">
        <v>674033</v>
      </c>
    </row>
    <row r="9" spans="1:5" ht="42" customHeight="1">
      <c r="A9" s="116" t="s">
        <v>126</v>
      </c>
      <c r="B9" s="185">
        <v>32</v>
      </c>
      <c r="C9" s="23">
        <v>3908</v>
      </c>
      <c r="D9" s="186">
        <v>16879396</v>
      </c>
      <c r="E9" s="23">
        <v>938118</v>
      </c>
    </row>
    <row r="10" spans="1:5" ht="42" customHeight="1">
      <c r="A10" s="202" t="s">
        <v>157</v>
      </c>
      <c r="B10" s="187">
        <v>31</v>
      </c>
      <c r="C10" s="188">
        <v>4024</v>
      </c>
      <c r="D10" s="189">
        <v>17516584</v>
      </c>
      <c r="E10" s="188">
        <v>976503</v>
      </c>
    </row>
    <row r="11" ht="14.25">
      <c r="E11" s="50"/>
    </row>
  </sheetData>
  <mergeCells count="1">
    <mergeCell ref="A3:A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3.5"/>
  <cols>
    <col min="1" max="1" width="12.625" style="8" customWidth="1"/>
    <col min="2" max="7" width="10.625" style="8" customWidth="1"/>
    <col min="8" max="16384" width="9.00390625" style="8" customWidth="1"/>
  </cols>
  <sheetData>
    <row r="1" s="99" customFormat="1" ht="27" customHeight="1">
      <c r="A1" s="10" t="s">
        <v>149</v>
      </c>
    </row>
    <row r="2" ht="27" customHeight="1">
      <c r="A2" s="92"/>
    </row>
    <row r="3" spans="1:7" s="1" customFormat="1" ht="27" customHeight="1">
      <c r="A3" s="2" t="s">
        <v>131</v>
      </c>
      <c r="D3" s="8"/>
      <c r="E3" s="8"/>
      <c r="F3" s="8"/>
      <c r="G3" s="301" t="s">
        <v>221</v>
      </c>
    </row>
    <row r="4" spans="1:7" ht="12" customHeight="1">
      <c r="A4" s="13"/>
      <c r="B4" s="5"/>
      <c r="C4" s="12"/>
      <c r="D4" s="5"/>
      <c r="E4" s="5"/>
      <c r="F4" s="5"/>
      <c r="G4" s="205"/>
    </row>
    <row r="5" spans="1:7" ht="27" customHeight="1">
      <c r="A5" s="258" t="s">
        <v>216</v>
      </c>
      <c r="B5" s="244" t="s">
        <v>234</v>
      </c>
      <c r="C5" s="245" t="s">
        <v>118</v>
      </c>
      <c r="D5" s="245" t="s">
        <v>119</v>
      </c>
      <c r="E5" s="245" t="s">
        <v>120</v>
      </c>
      <c r="F5" s="245" t="s">
        <v>125</v>
      </c>
      <c r="G5" s="245" t="s">
        <v>158</v>
      </c>
    </row>
    <row r="6" spans="1:7" ht="27" customHeight="1">
      <c r="A6" s="239" t="s">
        <v>41</v>
      </c>
      <c r="B6" s="307">
        <v>668</v>
      </c>
      <c r="C6" s="303">
        <v>625</v>
      </c>
      <c r="D6" s="303">
        <v>564</v>
      </c>
      <c r="E6" s="303">
        <v>585</v>
      </c>
      <c r="F6" s="303">
        <v>540</v>
      </c>
      <c r="G6" s="308">
        <v>554</v>
      </c>
    </row>
    <row r="7" spans="1:7" ht="27" customHeight="1">
      <c r="A7" s="219" t="s">
        <v>55</v>
      </c>
      <c r="B7" s="305">
        <v>101.4</v>
      </c>
      <c r="C7" s="306">
        <f>C6/B6*100</f>
        <v>93.562874251497</v>
      </c>
      <c r="D7" s="306">
        <f>D6/C6*100</f>
        <v>90.24</v>
      </c>
      <c r="E7" s="306">
        <f>E6/D6*100</f>
        <v>103.72340425531914</v>
      </c>
      <c r="F7" s="306">
        <f>F6/E6*100</f>
        <v>92.3076923076923</v>
      </c>
      <c r="G7" s="306">
        <f>G6/F6*100</f>
        <v>102.5925925925926</v>
      </c>
    </row>
    <row r="8" spans="1:7" ht="27" customHeight="1">
      <c r="A8" s="246" t="s">
        <v>56</v>
      </c>
      <c r="B8" s="304">
        <v>100</v>
      </c>
      <c r="C8" s="302">
        <f>C6/B6*100</f>
        <v>93.562874251497</v>
      </c>
      <c r="D8" s="302">
        <f>D6/B6*100</f>
        <v>84.4311377245509</v>
      </c>
      <c r="E8" s="302">
        <f>E6/B6*100</f>
        <v>87.57485029940119</v>
      </c>
      <c r="F8" s="302">
        <f>F6/B6*100</f>
        <v>80.83832335329342</v>
      </c>
      <c r="G8" s="302">
        <f>G6/B6*100</f>
        <v>82.93413173652695</v>
      </c>
    </row>
  </sheetData>
  <printOptions/>
  <pageMargins left="0.75" right="0.67" top="1" bottom="1" header="0.512" footer="0.51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3.5"/>
  <cols>
    <col min="1" max="1" width="14.625" style="8" customWidth="1"/>
    <col min="2" max="2" width="12.625" style="8" customWidth="1"/>
    <col min="3" max="3" width="11.625" style="8" customWidth="1"/>
    <col min="4" max="4" width="12.625" style="8" customWidth="1"/>
    <col min="5" max="7" width="11.625" style="8" customWidth="1"/>
    <col min="8" max="16384" width="9.00390625" style="8" customWidth="1"/>
  </cols>
  <sheetData>
    <row r="1" spans="1:7" s="1" customFormat="1" ht="27.75" customHeight="1">
      <c r="A1" s="2" t="s">
        <v>132</v>
      </c>
      <c r="G1" s="184"/>
    </row>
    <row r="2" spans="1:7" ht="27.75" customHeight="1">
      <c r="A2" s="409" t="s">
        <v>57</v>
      </c>
      <c r="B2" s="406" t="s">
        <v>159</v>
      </c>
      <c r="C2" s="407"/>
      <c r="D2" s="406" t="s">
        <v>121</v>
      </c>
      <c r="E2" s="408"/>
      <c r="F2" s="407" t="s">
        <v>58</v>
      </c>
      <c r="G2" s="407"/>
    </row>
    <row r="3" spans="1:7" ht="27.75" customHeight="1">
      <c r="A3" s="410"/>
      <c r="B3" s="240" t="s">
        <v>59</v>
      </c>
      <c r="C3" s="241" t="s">
        <v>6</v>
      </c>
      <c r="D3" s="240" t="s">
        <v>59</v>
      </c>
      <c r="E3" s="241" t="s">
        <v>6</v>
      </c>
      <c r="F3" s="242" t="s">
        <v>60</v>
      </c>
      <c r="G3" s="243" t="s">
        <v>61</v>
      </c>
    </row>
    <row r="4" spans="1:7" s="1" customFormat="1" ht="27.75" customHeight="1">
      <c r="A4" s="208" t="s">
        <v>36</v>
      </c>
      <c r="B4" s="107">
        <f>SUM(B5:B11)</f>
        <v>554</v>
      </c>
      <c r="C4" s="108">
        <v>100</v>
      </c>
      <c r="D4" s="107">
        <v>540</v>
      </c>
      <c r="E4" s="108">
        <v>100</v>
      </c>
      <c r="F4" s="109">
        <f aca="true" t="shared" si="0" ref="F4:F10">B4-D4</f>
        <v>14</v>
      </c>
      <c r="G4" s="211">
        <f aca="true" t="shared" si="1" ref="G4:G9">F4/D4*100</f>
        <v>2.5925925925925926</v>
      </c>
    </row>
    <row r="5" spans="1:7" ht="27.75" customHeight="1">
      <c r="A5" s="116" t="s">
        <v>88</v>
      </c>
      <c r="B5" s="69">
        <v>302</v>
      </c>
      <c r="C5" s="93">
        <f>B5/B4*100</f>
        <v>54.51263537906137</v>
      </c>
      <c r="D5" s="69">
        <v>276</v>
      </c>
      <c r="E5" s="93">
        <f>D5/D4*100</f>
        <v>51.11111111111111</v>
      </c>
      <c r="F5" s="237">
        <f t="shared" si="0"/>
        <v>26</v>
      </c>
      <c r="G5" s="212">
        <f t="shared" si="1"/>
        <v>9.420289855072465</v>
      </c>
    </row>
    <row r="6" spans="1:7" ht="27.75" customHeight="1">
      <c r="A6" s="116" t="s">
        <v>89</v>
      </c>
      <c r="B6" s="69">
        <v>108</v>
      </c>
      <c r="C6" s="93">
        <f>B6/B4*100</f>
        <v>19.494584837545126</v>
      </c>
      <c r="D6" s="69">
        <v>123</v>
      </c>
      <c r="E6" s="93">
        <f>D6/D4*100</f>
        <v>22.77777777777778</v>
      </c>
      <c r="F6" s="237">
        <f t="shared" si="0"/>
        <v>-15</v>
      </c>
      <c r="G6" s="212">
        <f t="shared" si="1"/>
        <v>-12.195121951219512</v>
      </c>
    </row>
    <row r="7" spans="1:7" ht="27.75" customHeight="1">
      <c r="A7" s="116" t="s">
        <v>91</v>
      </c>
      <c r="B7" s="104">
        <v>49</v>
      </c>
      <c r="C7" s="93">
        <f>B7/B4*100</f>
        <v>8.844765342960288</v>
      </c>
      <c r="D7" s="104">
        <v>53</v>
      </c>
      <c r="E7" s="93">
        <f>D7/D4*100</f>
        <v>9.814814814814815</v>
      </c>
      <c r="F7" s="237">
        <f t="shared" si="0"/>
        <v>-4</v>
      </c>
      <c r="G7" s="212">
        <f t="shared" si="1"/>
        <v>-7.547169811320755</v>
      </c>
    </row>
    <row r="8" spans="1:7" ht="27.75" customHeight="1">
      <c r="A8" s="116" t="s">
        <v>92</v>
      </c>
      <c r="B8" s="104">
        <v>73</v>
      </c>
      <c r="C8" s="93">
        <f>B8/B4*100</f>
        <v>13.176895306859207</v>
      </c>
      <c r="D8" s="104">
        <v>65</v>
      </c>
      <c r="E8" s="93">
        <f>D8/D4*100</f>
        <v>12.037037037037036</v>
      </c>
      <c r="F8" s="237">
        <f t="shared" si="0"/>
        <v>8</v>
      </c>
      <c r="G8" s="212">
        <f t="shared" si="1"/>
        <v>12.307692307692308</v>
      </c>
    </row>
    <row r="9" spans="1:7" ht="27.75" customHeight="1">
      <c r="A9" s="116" t="s">
        <v>34</v>
      </c>
      <c r="B9" s="104">
        <v>18</v>
      </c>
      <c r="C9" s="93">
        <f>B9/B4*100</f>
        <v>3.2490974729241873</v>
      </c>
      <c r="D9" s="104">
        <v>20</v>
      </c>
      <c r="E9" s="93">
        <f>D9/D4*100</f>
        <v>3.7037037037037033</v>
      </c>
      <c r="F9" s="237">
        <f t="shared" si="0"/>
        <v>-2</v>
      </c>
      <c r="G9" s="212">
        <f t="shared" si="1"/>
        <v>-10</v>
      </c>
    </row>
    <row r="10" spans="1:7" ht="27.75" customHeight="1">
      <c r="A10" s="116" t="s">
        <v>93</v>
      </c>
      <c r="B10" s="104">
        <v>3</v>
      </c>
      <c r="C10" s="93">
        <f>B10/B4*100</f>
        <v>0.5415162454873645</v>
      </c>
      <c r="D10" s="104">
        <v>2</v>
      </c>
      <c r="E10" s="93">
        <f>D10/D4*100</f>
        <v>0.3703703703703704</v>
      </c>
      <c r="F10" s="237">
        <f t="shared" si="0"/>
        <v>1</v>
      </c>
      <c r="G10" s="212">
        <f>F10/D10*100</f>
        <v>50</v>
      </c>
    </row>
    <row r="11" spans="1:7" ht="27.75" customHeight="1">
      <c r="A11" s="202" t="s">
        <v>0</v>
      </c>
      <c r="B11" s="105">
        <v>1</v>
      </c>
      <c r="C11" s="95">
        <f>B11/B4*100</f>
        <v>0.18050541516245489</v>
      </c>
      <c r="D11" s="105">
        <v>1</v>
      </c>
      <c r="E11" s="95">
        <f>D11/D4*100</f>
        <v>0.1851851851851852</v>
      </c>
      <c r="F11" s="238" t="s">
        <v>90</v>
      </c>
      <c r="G11" s="213" t="s">
        <v>90</v>
      </c>
    </row>
    <row r="12" ht="21.75" customHeight="1">
      <c r="A12" s="209"/>
    </row>
  </sheetData>
  <mergeCells count="4">
    <mergeCell ref="B2:C2"/>
    <mergeCell ref="D2:E2"/>
    <mergeCell ref="F2:G2"/>
    <mergeCell ref="A2:A3"/>
  </mergeCells>
  <printOptions/>
  <pageMargins left="0.75" right="0.65" top="1" bottom="1" header="0.512" footer="0.51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11.625" style="6" customWidth="1"/>
    <col min="3" max="8" width="11.875" style="6" customWidth="1"/>
    <col min="9" max="16384" width="9.00390625" style="6" customWidth="1"/>
  </cols>
  <sheetData>
    <row r="1" spans="1:8" s="1" customFormat="1" ht="27.75" customHeight="1">
      <c r="A1" s="2" t="s">
        <v>133</v>
      </c>
      <c r="B1" s="2"/>
      <c r="C1" s="2"/>
      <c r="D1" s="2"/>
      <c r="E1" s="2"/>
      <c r="F1" s="2"/>
      <c r="G1" s="2"/>
      <c r="H1" s="100"/>
    </row>
    <row r="2" spans="1:8" ht="27.75" customHeight="1">
      <c r="A2" s="407" t="s">
        <v>63</v>
      </c>
      <c r="B2" s="407"/>
      <c r="C2" s="406" t="s">
        <v>160</v>
      </c>
      <c r="D2" s="407"/>
      <c r="E2" s="406" t="s">
        <v>186</v>
      </c>
      <c r="F2" s="407"/>
      <c r="G2" s="411" t="s">
        <v>21</v>
      </c>
      <c r="H2" s="412"/>
    </row>
    <row r="3" spans="1:11" ht="27.75" customHeight="1">
      <c r="A3" s="415"/>
      <c r="B3" s="415"/>
      <c r="C3" s="240" t="s">
        <v>59</v>
      </c>
      <c r="D3" s="241" t="s">
        <v>6</v>
      </c>
      <c r="E3" s="240" t="s">
        <v>59</v>
      </c>
      <c r="F3" s="241" t="s">
        <v>6</v>
      </c>
      <c r="G3" s="249" t="s">
        <v>64</v>
      </c>
      <c r="H3" s="243" t="s">
        <v>61</v>
      </c>
      <c r="K3" s="18"/>
    </row>
    <row r="4" spans="1:11" s="30" customFormat="1" ht="27.75" customHeight="1">
      <c r="A4" s="413" t="s">
        <v>107</v>
      </c>
      <c r="B4" s="414"/>
      <c r="C4" s="118">
        <f>SUM(C5:C28)</f>
        <v>554</v>
      </c>
      <c r="D4" s="108">
        <f>SUM(D5:D28)</f>
        <v>100.00000000000001</v>
      </c>
      <c r="E4" s="118">
        <f>SUM(E5:E28)</f>
        <v>540</v>
      </c>
      <c r="F4" s="108">
        <f>SUM(F5:F28)</f>
        <v>100</v>
      </c>
      <c r="G4" s="109">
        <f>C4-E4</f>
        <v>14</v>
      </c>
      <c r="H4" s="214">
        <f>G4/E4*100</f>
        <v>2.5925925925925926</v>
      </c>
      <c r="K4" s="119"/>
    </row>
    <row r="5" spans="1:11" ht="27.75" customHeight="1">
      <c r="A5" s="116">
        <v>9</v>
      </c>
      <c r="B5" s="247" t="s">
        <v>2</v>
      </c>
      <c r="C5" s="14">
        <v>21</v>
      </c>
      <c r="D5" s="93">
        <f>C5/$C$4*100</f>
        <v>3.790613718411552</v>
      </c>
      <c r="E5" s="14">
        <v>22</v>
      </c>
      <c r="F5" s="93">
        <f>E5/$E$4*100</f>
        <v>4.074074074074074</v>
      </c>
      <c r="G5" s="102">
        <f>C5-E5</f>
        <v>-1</v>
      </c>
      <c r="H5" s="212">
        <f>G5/E5*100</f>
        <v>-4.545454545454546</v>
      </c>
      <c r="K5" s="20"/>
    </row>
    <row r="6" spans="1:11" ht="27.75" customHeight="1">
      <c r="A6" s="116">
        <v>10</v>
      </c>
      <c r="B6" s="248" t="s">
        <v>94</v>
      </c>
      <c r="C6" s="14">
        <v>3</v>
      </c>
      <c r="D6" s="93">
        <f>C6/$C$4*100</f>
        <v>0.5415162454873645</v>
      </c>
      <c r="E6" s="14">
        <v>4</v>
      </c>
      <c r="F6" s="93">
        <f aca="true" t="shared" si="0" ref="F6:F28">E6/$E$4*100</f>
        <v>0.7407407407407408</v>
      </c>
      <c r="G6" s="102">
        <f>C6-E6</f>
        <v>-1</v>
      </c>
      <c r="H6" s="212">
        <f>G6/E6*100</f>
        <v>-25</v>
      </c>
      <c r="K6" s="112"/>
    </row>
    <row r="7" spans="1:11" ht="27.75" customHeight="1">
      <c r="A7" s="116">
        <v>11</v>
      </c>
      <c r="B7" s="247" t="s">
        <v>176</v>
      </c>
      <c r="C7" s="177" t="s">
        <v>90</v>
      </c>
      <c r="D7" s="199" t="s">
        <v>90</v>
      </c>
      <c r="E7" s="111" t="s">
        <v>90</v>
      </c>
      <c r="F7" s="24" t="s">
        <v>90</v>
      </c>
      <c r="G7" s="112" t="s">
        <v>122</v>
      </c>
      <c r="H7" s="225" t="s">
        <v>122</v>
      </c>
      <c r="K7" s="18"/>
    </row>
    <row r="8" spans="1:11" ht="27.75" customHeight="1">
      <c r="A8" s="116">
        <v>12</v>
      </c>
      <c r="B8" s="247" t="s">
        <v>177</v>
      </c>
      <c r="C8" s="14">
        <v>16</v>
      </c>
      <c r="D8" s="93">
        <f aca="true" t="shared" si="1" ref="D8:D16">C8/$C$4*100</f>
        <v>2.888086642599278</v>
      </c>
      <c r="E8" s="14">
        <v>16</v>
      </c>
      <c r="F8" s="93">
        <f t="shared" si="0"/>
        <v>2.9629629629629632</v>
      </c>
      <c r="G8" s="112" t="s">
        <v>122</v>
      </c>
      <c r="H8" s="225" t="s">
        <v>122</v>
      </c>
      <c r="K8" s="18"/>
    </row>
    <row r="9" spans="1:11" ht="27.75" customHeight="1">
      <c r="A9" s="116">
        <v>13</v>
      </c>
      <c r="B9" s="247" t="s">
        <v>178</v>
      </c>
      <c r="C9" s="14">
        <v>72</v>
      </c>
      <c r="D9" s="93">
        <f t="shared" si="1"/>
        <v>12.996389891696749</v>
      </c>
      <c r="E9" s="14">
        <v>65</v>
      </c>
      <c r="F9" s="93">
        <f t="shared" si="0"/>
        <v>12.037037037037036</v>
      </c>
      <c r="G9" s="366">
        <f>C9-E9</f>
        <v>7</v>
      </c>
      <c r="H9" s="212">
        <f aca="true" t="shared" si="2" ref="H9:H28">G9/E9*100</f>
        <v>10.76923076923077</v>
      </c>
      <c r="K9" s="18"/>
    </row>
    <row r="10" spans="1:11" ht="27.75" customHeight="1">
      <c r="A10" s="116">
        <v>14</v>
      </c>
      <c r="B10" s="247" t="s">
        <v>179</v>
      </c>
      <c r="C10" s="14">
        <v>107</v>
      </c>
      <c r="D10" s="93">
        <f t="shared" si="1"/>
        <v>19.314079422382672</v>
      </c>
      <c r="E10" s="14">
        <v>111</v>
      </c>
      <c r="F10" s="93">
        <f t="shared" si="0"/>
        <v>20.555555555555554</v>
      </c>
      <c r="G10" s="366">
        <f>C10-E10</f>
        <v>-4</v>
      </c>
      <c r="H10" s="212">
        <f t="shared" si="2"/>
        <v>-3.6036036036036037</v>
      </c>
      <c r="K10" s="18"/>
    </row>
    <row r="11" spans="1:11" ht="27.75" customHeight="1">
      <c r="A11" s="116">
        <v>15</v>
      </c>
      <c r="B11" s="247" t="s">
        <v>97</v>
      </c>
      <c r="C11" s="14">
        <v>5</v>
      </c>
      <c r="D11" s="93">
        <f t="shared" si="1"/>
        <v>0.9025270758122743</v>
      </c>
      <c r="E11" s="14">
        <v>6</v>
      </c>
      <c r="F11" s="93">
        <f t="shared" si="0"/>
        <v>1.1111111111111112</v>
      </c>
      <c r="G11" s="366">
        <f>C11-E11</f>
        <v>-1</v>
      </c>
      <c r="H11" s="212">
        <f t="shared" si="2"/>
        <v>-16.666666666666664</v>
      </c>
      <c r="K11" s="18"/>
    </row>
    <row r="12" spans="1:11" ht="27.75" customHeight="1">
      <c r="A12" s="116">
        <v>16</v>
      </c>
      <c r="B12" s="247" t="s">
        <v>180</v>
      </c>
      <c r="C12" s="14">
        <v>11</v>
      </c>
      <c r="D12" s="93">
        <f t="shared" si="1"/>
        <v>1.9855595667870036</v>
      </c>
      <c r="E12" s="14">
        <v>9</v>
      </c>
      <c r="F12" s="93">
        <f t="shared" si="0"/>
        <v>1.6666666666666667</v>
      </c>
      <c r="G12" s="366">
        <f>C12-E12</f>
        <v>2</v>
      </c>
      <c r="H12" s="212">
        <f t="shared" si="2"/>
        <v>22.22222222222222</v>
      </c>
      <c r="K12" s="18"/>
    </row>
    <row r="13" spans="1:11" ht="27.75" customHeight="1">
      <c r="A13" s="116">
        <v>17</v>
      </c>
      <c r="B13" s="247" t="s">
        <v>181</v>
      </c>
      <c r="C13" s="14">
        <v>4</v>
      </c>
      <c r="D13" s="93">
        <f t="shared" si="1"/>
        <v>0.7220216606498195</v>
      </c>
      <c r="E13" s="14">
        <v>4</v>
      </c>
      <c r="F13" s="93">
        <f t="shared" si="0"/>
        <v>0.7407407407407408</v>
      </c>
      <c r="G13" s="112" t="s">
        <v>122</v>
      </c>
      <c r="H13" s="225" t="s">
        <v>122</v>
      </c>
      <c r="K13" s="18"/>
    </row>
    <row r="14" spans="1:11" ht="27.75" customHeight="1">
      <c r="A14" s="116">
        <v>18</v>
      </c>
      <c r="B14" s="247" t="s">
        <v>66</v>
      </c>
      <c r="C14" s="14">
        <v>1</v>
      </c>
      <c r="D14" s="93">
        <f t="shared" si="1"/>
        <v>0.18050541516245489</v>
      </c>
      <c r="E14" s="14">
        <v>1</v>
      </c>
      <c r="F14" s="93">
        <f t="shared" si="0"/>
        <v>0.1851851851851852</v>
      </c>
      <c r="G14" s="112" t="s">
        <v>122</v>
      </c>
      <c r="H14" s="225" t="s">
        <v>122</v>
      </c>
      <c r="K14" s="18"/>
    </row>
    <row r="15" spans="1:11" ht="27.75" customHeight="1">
      <c r="A15" s="116">
        <v>19</v>
      </c>
      <c r="B15" s="247" t="s">
        <v>67</v>
      </c>
      <c r="C15" s="14">
        <v>49</v>
      </c>
      <c r="D15" s="93">
        <f t="shared" si="1"/>
        <v>8.844765342960288</v>
      </c>
      <c r="E15" s="14">
        <v>47</v>
      </c>
      <c r="F15" s="93">
        <f t="shared" si="0"/>
        <v>8.703703703703704</v>
      </c>
      <c r="G15" s="102">
        <f>C15-E15</f>
        <v>2</v>
      </c>
      <c r="H15" s="212">
        <f t="shared" si="2"/>
        <v>4.25531914893617</v>
      </c>
      <c r="K15" s="18"/>
    </row>
    <row r="16" spans="1:11" ht="27.75" customHeight="1">
      <c r="A16" s="116">
        <v>20</v>
      </c>
      <c r="B16" s="247" t="s">
        <v>182</v>
      </c>
      <c r="C16" s="14">
        <v>6</v>
      </c>
      <c r="D16" s="93">
        <f t="shared" si="1"/>
        <v>1.083032490974729</v>
      </c>
      <c r="E16" s="14">
        <v>5</v>
      </c>
      <c r="F16" s="93">
        <f t="shared" si="0"/>
        <v>0.9259259259259258</v>
      </c>
      <c r="G16" s="102">
        <f>C16-E16</f>
        <v>1</v>
      </c>
      <c r="H16" s="212">
        <f t="shared" si="2"/>
        <v>20</v>
      </c>
      <c r="K16" s="27"/>
    </row>
    <row r="17" spans="1:11" ht="27.75" customHeight="1">
      <c r="A17" s="116">
        <v>21</v>
      </c>
      <c r="B17" s="247" t="s">
        <v>68</v>
      </c>
      <c r="C17" s="113" t="s">
        <v>124</v>
      </c>
      <c r="D17" s="24" t="s">
        <v>90</v>
      </c>
      <c r="E17" s="113" t="s">
        <v>124</v>
      </c>
      <c r="F17" s="24" t="s">
        <v>90</v>
      </c>
      <c r="G17" s="111" t="s">
        <v>122</v>
      </c>
      <c r="H17" s="112" t="s">
        <v>122</v>
      </c>
      <c r="K17" s="18"/>
    </row>
    <row r="18" spans="1:11" ht="27.75" customHeight="1">
      <c r="A18" s="116">
        <v>22</v>
      </c>
      <c r="B18" s="247" t="s">
        <v>69</v>
      </c>
      <c r="C18" s="14">
        <v>12</v>
      </c>
      <c r="D18" s="93">
        <f aca="true" t="shared" si="3" ref="D18:D28">C18/$C$4*100</f>
        <v>2.166064981949458</v>
      </c>
      <c r="E18" s="14">
        <v>12</v>
      </c>
      <c r="F18" s="93">
        <f t="shared" si="0"/>
        <v>2.2222222222222223</v>
      </c>
      <c r="G18" s="102">
        <f>C18-E18</f>
        <v>0</v>
      </c>
      <c r="H18" s="212">
        <f t="shared" si="2"/>
        <v>0</v>
      </c>
      <c r="K18" s="18"/>
    </row>
    <row r="19" spans="1:11" ht="27.75" customHeight="1">
      <c r="A19" s="116">
        <v>23</v>
      </c>
      <c r="B19" s="247" t="s">
        <v>183</v>
      </c>
      <c r="C19" s="14">
        <v>6</v>
      </c>
      <c r="D19" s="93">
        <f t="shared" si="3"/>
        <v>1.083032490974729</v>
      </c>
      <c r="E19" s="14">
        <v>6</v>
      </c>
      <c r="F19" s="93">
        <f t="shared" si="0"/>
        <v>1.1111111111111112</v>
      </c>
      <c r="G19" s="111" t="s">
        <v>122</v>
      </c>
      <c r="H19" s="112" t="s">
        <v>122</v>
      </c>
      <c r="K19" s="18"/>
    </row>
    <row r="20" spans="1:11" ht="27.75" customHeight="1">
      <c r="A20" s="116">
        <v>24</v>
      </c>
      <c r="B20" s="247" t="s">
        <v>184</v>
      </c>
      <c r="C20" s="14">
        <v>9</v>
      </c>
      <c r="D20" s="93">
        <f t="shared" si="3"/>
        <v>1.6245487364620936</v>
      </c>
      <c r="E20" s="14">
        <v>9</v>
      </c>
      <c r="F20" s="93">
        <f t="shared" si="0"/>
        <v>1.6666666666666667</v>
      </c>
      <c r="G20" s="111" t="s">
        <v>122</v>
      </c>
      <c r="H20" s="112" t="s">
        <v>122</v>
      </c>
      <c r="K20" s="18"/>
    </row>
    <row r="21" spans="1:11" ht="27.75" customHeight="1">
      <c r="A21" s="116">
        <v>25</v>
      </c>
      <c r="B21" s="247" t="s">
        <v>185</v>
      </c>
      <c r="C21" s="14">
        <v>76</v>
      </c>
      <c r="D21" s="93">
        <f t="shared" si="3"/>
        <v>13.718411552346572</v>
      </c>
      <c r="E21" s="14">
        <v>74</v>
      </c>
      <c r="F21" s="93">
        <f t="shared" si="0"/>
        <v>13.703703703703704</v>
      </c>
      <c r="G21" s="102">
        <f>C21-E21</f>
        <v>2</v>
      </c>
      <c r="H21" s="212">
        <f t="shared" si="2"/>
        <v>2.7027027027027026</v>
      </c>
      <c r="K21" s="18"/>
    </row>
    <row r="22" spans="1:11" ht="27.75" customHeight="1">
      <c r="A22" s="116">
        <v>26</v>
      </c>
      <c r="B22" s="247" t="s">
        <v>29</v>
      </c>
      <c r="C22" s="14">
        <v>58</v>
      </c>
      <c r="D22" s="93">
        <f t="shared" si="3"/>
        <v>10.469314079422382</v>
      </c>
      <c r="E22" s="14">
        <v>54</v>
      </c>
      <c r="F22" s="93">
        <f t="shared" si="0"/>
        <v>10</v>
      </c>
      <c r="G22" s="102">
        <f>C22-E22</f>
        <v>4</v>
      </c>
      <c r="H22" s="212">
        <f t="shared" si="2"/>
        <v>7.4074074074074066</v>
      </c>
      <c r="K22" s="18"/>
    </row>
    <row r="23" spans="1:11" ht="27.75" customHeight="1">
      <c r="A23" s="116">
        <v>27</v>
      </c>
      <c r="B23" s="247" t="s">
        <v>30</v>
      </c>
      <c r="C23" s="14">
        <v>13</v>
      </c>
      <c r="D23" s="93">
        <f t="shared" si="3"/>
        <v>2.3465703971119134</v>
      </c>
      <c r="E23" s="14">
        <v>15</v>
      </c>
      <c r="F23" s="93">
        <f t="shared" si="0"/>
        <v>2.7777777777777777</v>
      </c>
      <c r="G23" s="102">
        <f>C23-E23</f>
        <v>-2</v>
      </c>
      <c r="H23" s="212">
        <f t="shared" si="2"/>
        <v>-13.333333333333334</v>
      </c>
      <c r="K23" s="18"/>
    </row>
    <row r="24" spans="1:11" ht="27.75" customHeight="1">
      <c r="A24" s="116">
        <v>28</v>
      </c>
      <c r="B24" s="247" t="s">
        <v>18</v>
      </c>
      <c r="C24" s="14">
        <v>6</v>
      </c>
      <c r="D24" s="93">
        <f t="shared" si="3"/>
        <v>1.083032490974729</v>
      </c>
      <c r="E24" s="14">
        <v>6</v>
      </c>
      <c r="F24" s="93">
        <f t="shared" si="0"/>
        <v>1.1111111111111112</v>
      </c>
      <c r="G24" s="111" t="s">
        <v>122</v>
      </c>
      <c r="H24" s="112" t="s">
        <v>122</v>
      </c>
      <c r="K24" s="18"/>
    </row>
    <row r="25" spans="1:11" ht="27.75" customHeight="1">
      <c r="A25" s="116">
        <v>29</v>
      </c>
      <c r="B25" s="247" t="s">
        <v>19</v>
      </c>
      <c r="C25" s="14">
        <v>17</v>
      </c>
      <c r="D25" s="93">
        <f t="shared" si="3"/>
        <v>3.068592057761733</v>
      </c>
      <c r="E25" s="14">
        <v>19</v>
      </c>
      <c r="F25" s="93">
        <f t="shared" si="0"/>
        <v>3.5185185185185186</v>
      </c>
      <c r="G25" s="102">
        <f>C25-E25</f>
        <v>-2</v>
      </c>
      <c r="H25" s="212">
        <f t="shared" si="2"/>
        <v>-10.526315789473683</v>
      </c>
      <c r="K25" s="18"/>
    </row>
    <row r="26" spans="1:11" ht="27.75" customHeight="1">
      <c r="A26" s="116">
        <v>30</v>
      </c>
      <c r="B26" s="247" t="s">
        <v>31</v>
      </c>
      <c r="C26" s="14">
        <v>39</v>
      </c>
      <c r="D26" s="93">
        <f t="shared" si="3"/>
        <v>7.039711191335741</v>
      </c>
      <c r="E26" s="14">
        <v>30</v>
      </c>
      <c r="F26" s="93">
        <f t="shared" si="0"/>
        <v>5.555555555555555</v>
      </c>
      <c r="G26" s="102">
        <f>C26-E26</f>
        <v>9</v>
      </c>
      <c r="H26" s="212">
        <f t="shared" si="2"/>
        <v>30</v>
      </c>
      <c r="K26" s="18"/>
    </row>
    <row r="27" spans="1:11" ht="27.75" customHeight="1">
      <c r="A27" s="116">
        <v>31</v>
      </c>
      <c r="B27" s="247" t="s">
        <v>32</v>
      </c>
      <c r="C27" s="14">
        <v>12</v>
      </c>
      <c r="D27" s="93">
        <f t="shared" si="3"/>
        <v>2.166064981949458</v>
      </c>
      <c r="E27" s="14">
        <v>12</v>
      </c>
      <c r="F27" s="93">
        <f t="shared" si="0"/>
        <v>2.2222222222222223</v>
      </c>
      <c r="G27" s="111" t="s">
        <v>122</v>
      </c>
      <c r="H27" s="112" t="s">
        <v>122</v>
      </c>
      <c r="K27" s="18"/>
    </row>
    <row r="28" spans="1:8" ht="27.75" customHeight="1">
      <c r="A28" s="203">
        <v>32</v>
      </c>
      <c r="B28" s="236" t="s">
        <v>33</v>
      </c>
      <c r="C28" s="114">
        <v>11</v>
      </c>
      <c r="D28" s="95">
        <f t="shared" si="3"/>
        <v>1.9855595667870036</v>
      </c>
      <c r="E28" s="114">
        <v>13</v>
      </c>
      <c r="F28" s="95">
        <f t="shared" si="0"/>
        <v>2.4074074074074074</v>
      </c>
      <c r="G28" s="106">
        <f>C28-E28</f>
        <v>-2</v>
      </c>
      <c r="H28" s="217">
        <f t="shared" si="2"/>
        <v>-15.384615384615385</v>
      </c>
    </row>
    <row r="29" spans="1:8" ht="22.5" customHeight="1">
      <c r="A29" s="209"/>
      <c r="D29" s="15"/>
      <c r="E29" s="15"/>
      <c r="F29" s="15"/>
      <c r="G29" s="15"/>
      <c r="H29" s="15"/>
    </row>
    <row r="30" spans="1:4" ht="14.25">
      <c r="A30" s="116"/>
      <c r="B30" s="41"/>
      <c r="C30" s="12"/>
      <c r="D30" s="12"/>
    </row>
    <row r="31" spans="1:4" ht="14.25">
      <c r="A31" s="116"/>
      <c r="B31" s="41"/>
      <c r="C31" s="12"/>
      <c r="D31" s="12"/>
    </row>
    <row r="32" spans="1:4" ht="14.25">
      <c r="A32" s="116"/>
      <c r="B32" s="41"/>
      <c r="C32" s="12"/>
      <c r="D32" s="12"/>
    </row>
    <row r="33" spans="1:4" ht="14.25">
      <c r="A33" s="116"/>
      <c r="B33" s="17"/>
      <c r="C33" s="12"/>
      <c r="D33" s="12"/>
    </row>
    <row r="34" spans="1:4" ht="14.25">
      <c r="A34" s="116"/>
      <c r="B34" s="41"/>
      <c r="C34" s="12"/>
      <c r="D34" s="12"/>
    </row>
    <row r="35" spans="1:4" ht="14.25">
      <c r="A35" s="116"/>
      <c r="B35" s="17"/>
      <c r="C35" s="12"/>
      <c r="D35" s="12"/>
    </row>
    <row r="36" spans="1:4" ht="14.25">
      <c r="A36" s="116"/>
      <c r="B36" s="17"/>
      <c r="C36" s="12"/>
      <c r="D36" s="12"/>
    </row>
    <row r="37" spans="3:4" ht="14.25">
      <c r="C37" s="20"/>
      <c r="D37" s="12"/>
    </row>
    <row r="38" spans="1:4" ht="14.25">
      <c r="A38" s="116"/>
      <c r="B38" s="41"/>
      <c r="C38" s="12"/>
      <c r="D38" s="12"/>
    </row>
    <row r="39" spans="1:4" ht="14.25">
      <c r="A39" s="20"/>
      <c r="B39" s="20"/>
      <c r="C39" s="20"/>
      <c r="D39" s="12"/>
    </row>
    <row r="40" spans="1:4" ht="14.25">
      <c r="A40" s="116"/>
      <c r="B40" s="41"/>
      <c r="C40" s="12"/>
      <c r="D40" s="12"/>
    </row>
    <row r="41" spans="3:4" ht="14.25">
      <c r="C41" s="20"/>
      <c r="D41" s="12"/>
    </row>
    <row r="42" spans="1:4" ht="14.25">
      <c r="A42" s="116"/>
      <c r="B42" s="17"/>
      <c r="C42" s="12"/>
      <c r="D42" s="12"/>
    </row>
    <row r="43" spans="1:3" ht="14.25">
      <c r="A43" s="116"/>
      <c r="B43" s="17"/>
      <c r="C43" s="12"/>
    </row>
    <row r="44" ht="13.5">
      <c r="C44" s="20"/>
    </row>
    <row r="45" spans="1:3" ht="14.25">
      <c r="A45" s="116"/>
      <c r="B45" s="17"/>
      <c r="C45" s="12"/>
    </row>
    <row r="46" spans="1:3" ht="14.25">
      <c r="A46" s="116"/>
      <c r="B46" s="41"/>
      <c r="C46" s="12"/>
    </row>
    <row r="47" spans="1:3" ht="14.25">
      <c r="A47" s="116"/>
      <c r="B47" s="17"/>
      <c r="C47" s="12"/>
    </row>
    <row r="48" spans="1:3" ht="14.25">
      <c r="A48" s="116"/>
      <c r="B48" s="117"/>
      <c r="C48" s="12"/>
    </row>
    <row r="49" spans="1:3" ht="14.25">
      <c r="A49" s="116"/>
      <c r="B49" s="17"/>
      <c r="C49" s="12"/>
    </row>
    <row r="50" spans="1:3" ht="14.25">
      <c r="A50" s="116"/>
      <c r="B50" s="17"/>
      <c r="C50" s="12"/>
    </row>
    <row r="51" spans="1:3" ht="14.25">
      <c r="A51" s="116"/>
      <c r="B51" s="17"/>
      <c r="C51" s="12"/>
    </row>
    <row r="52" spans="1:3" ht="14.25">
      <c r="A52" s="37"/>
      <c r="C52" s="12"/>
    </row>
    <row r="53" spans="1:3" ht="14.25">
      <c r="A53" s="116"/>
      <c r="B53" s="17"/>
      <c r="C53" s="12"/>
    </row>
  </sheetData>
  <mergeCells count="5">
    <mergeCell ref="G2:H2"/>
    <mergeCell ref="C2:D2"/>
    <mergeCell ref="E2:F2"/>
    <mergeCell ref="A4:B4"/>
    <mergeCell ref="A2:B3"/>
  </mergeCells>
  <printOptions/>
  <pageMargins left="0.7874015748031497" right="0.7874015748031497" top="0.79" bottom="0.79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F1"/>
    </sheetView>
  </sheetViews>
  <sheetFormatPr defaultColWidth="9.00390625" defaultRowHeight="13.5"/>
  <cols>
    <col min="1" max="1" width="12.625" style="6" customWidth="1"/>
    <col min="2" max="7" width="10.625" style="6" customWidth="1"/>
    <col min="8" max="16384" width="9.00390625" style="6" customWidth="1"/>
  </cols>
  <sheetData>
    <row r="1" spans="1:6" s="125" customFormat="1" ht="27" customHeight="1">
      <c r="A1" s="404" t="s">
        <v>151</v>
      </c>
      <c r="B1" s="404"/>
      <c r="C1" s="404"/>
      <c r="D1" s="404"/>
      <c r="E1" s="404"/>
      <c r="F1" s="404"/>
    </row>
    <row r="2" spans="1:2" ht="27" customHeight="1">
      <c r="A2" s="10"/>
      <c r="B2" s="120"/>
    </row>
    <row r="3" spans="1:7" s="1" customFormat="1" ht="27" customHeight="1">
      <c r="A3" s="138" t="s">
        <v>134</v>
      </c>
      <c r="B3" s="138"/>
      <c r="D3" s="8"/>
      <c r="E3" s="8"/>
      <c r="F3" s="8"/>
      <c r="G3" s="257" t="s">
        <v>112</v>
      </c>
    </row>
    <row r="4" spans="1:2" ht="11.25" customHeight="1">
      <c r="A4" s="203"/>
      <c r="B4" s="206"/>
    </row>
    <row r="5" spans="1:7" ht="27" customHeight="1">
      <c r="A5" s="258" t="s">
        <v>211</v>
      </c>
      <c r="B5" s="244" t="s">
        <v>234</v>
      </c>
      <c r="C5" s="245" t="s">
        <v>118</v>
      </c>
      <c r="D5" s="245" t="s">
        <v>119</v>
      </c>
      <c r="E5" s="245" t="s">
        <v>120</v>
      </c>
      <c r="F5" s="245" t="s">
        <v>212</v>
      </c>
      <c r="G5" s="245" t="s">
        <v>213</v>
      </c>
    </row>
    <row r="6" spans="1:7" ht="27" customHeight="1">
      <c r="A6" s="219" t="s">
        <v>42</v>
      </c>
      <c r="B6" s="123">
        <v>14100</v>
      </c>
      <c r="C6" s="124">
        <v>14258</v>
      </c>
      <c r="D6" s="124">
        <v>13041</v>
      </c>
      <c r="E6" s="124">
        <v>13142</v>
      </c>
      <c r="F6" s="200">
        <v>13359</v>
      </c>
      <c r="G6" s="200">
        <v>13786</v>
      </c>
    </row>
    <row r="7" spans="1:7" ht="27" customHeight="1">
      <c r="A7" s="219" t="s">
        <v>70</v>
      </c>
      <c r="B7" s="96">
        <v>99.9</v>
      </c>
      <c r="C7" s="97">
        <f>C6/B6*100</f>
        <v>101.12056737588652</v>
      </c>
      <c r="D7" s="97">
        <f>D6/C6*100</f>
        <v>91.4644410155702</v>
      </c>
      <c r="E7" s="97">
        <f>E6/D6*100</f>
        <v>100.7744804846254</v>
      </c>
      <c r="F7" s="97">
        <f>F6/E6*100</f>
        <v>101.6511946431289</v>
      </c>
      <c r="G7" s="97">
        <f>G6/F6*100</f>
        <v>103.19634703196347</v>
      </c>
    </row>
    <row r="8" spans="1:7" ht="27" customHeight="1">
      <c r="A8" s="219" t="s">
        <v>56</v>
      </c>
      <c r="B8" s="96">
        <v>100</v>
      </c>
      <c r="C8" s="97">
        <f>C6/B6*100</f>
        <v>101.12056737588652</v>
      </c>
      <c r="D8" s="97">
        <f>D6/B6*100</f>
        <v>92.48936170212765</v>
      </c>
      <c r="E8" s="97">
        <f>E6/B6*100</f>
        <v>93.20567375886525</v>
      </c>
      <c r="F8" s="96">
        <f>F6/B6*100</f>
        <v>94.74468085106383</v>
      </c>
      <c r="G8" s="97">
        <f>G6/B6*100</f>
        <v>97.77304964539007</v>
      </c>
    </row>
    <row r="9" spans="1:7" ht="27" customHeight="1">
      <c r="A9" s="215" t="s">
        <v>71</v>
      </c>
      <c r="B9" s="94">
        <f>B6/668</f>
        <v>21.107784431137723</v>
      </c>
      <c r="C9" s="94">
        <f>C6/625</f>
        <v>22.8128</v>
      </c>
      <c r="D9" s="94">
        <f>D6/564</f>
        <v>23.122340425531913</v>
      </c>
      <c r="E9" s="94">
        <f>E6/585</f>
        <v>22.464957264957263</v>
      </c>
      <c r="F9" s="94">
        <f>F6/540</f>
        <v>24.738888888888887</v>
      </c>
      <c r="G9" s="98">
        <f>G6/554</f>
        <v>24.884476534296027</v>
      </c>
    </row>
    <row r="11" ht="14.25">
      <c r="B11" s="309"/>
    </row>
  </sheetData>
  <mergeCells count="1">
    <mergeCell ref="A1:F1"/>
  </mergeCells>
  <printOptions/>
  <pageMargins left="0.8" right="0.37" top="1" bottom="1" header="0.512" footer="0.51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00390625" defaultRowHeight="13.5"/>
  <cols>
    <col min="1" max="1" width="14.625" style="6" customWidth="1"/>
    <col min="2" max="2" width="12.625" style="6" customWidth="1"/>
    <col min="3" max="3" width="11.625" style="6" customWidth="1"/>
    <col min="4" max="4" width="12.625" style="6" customWidth="1"/>
    <col min="5" max="5" width="11.625" style="6" customWidth="1"/>
    <col min="6" max="6" width="11.625" style="315" customWidth="1"/>
    <col min="7" max="7" width="11.625" style="6" customWidth="1"/>
    <col min="8" max="16384" width="9.00390625" style="6" customWidth="1"/>
  </cols>
  <sheetData>
    <row r="1" spans="1:7" s="1" customFormat="1" ht="27.75" customHeight="1">
      <c r="A1" s="2" t="s">
        <v>135</v>
      </c>
      <c r="F1" s="311"/>
      <c r="G1" s="100"/>
    </row>
    <row r="2" spans="1:7" ht="27.75" customHeight="1">
      <c r="A2" s="409" t="s">
        <v>57</v>
      </c>
      <c r="B2" s="406" t="s">
        <v>159</v>
      </c>
      <c r="C2" s="407"/>
      <c r="D2" s="406" t="s">
        <v>121</v>
      </c>
      <c r="E2" s="407"/>
      <c r="F2" s="406" t="s">
        <v>21</v>
      </c>
      <c r="G2" s="407"/>
    </row>
    <row r="3" spans="1:7" ht="27.75" customHeight="1">
      <c r="A3" s="410"/>
      <c r="B3" s="240" t="s">
        <v>72</v>
      </c>
      <c r="C3" s="241" t="s">
        <v>9</v>
      </c>
      <c r="D3" s="240" t="s">
        <v>72</v>
      </c>
      <c r="E3" s="241" t="s">
        <v>9</v>
      </c>
      <c r="F3" s="312" t="s">
        <v>27</v>
      </c>
      <c r="G3" s="243" t="s">
        <v>61</v>
      </c>
    </row>
    <row r="4" spans="1:7" s="30" customFormat="1" ht="27.75" customHeight="1">
      <c r="A4" s="208" t="s">
        <v>36</v>
      </c>
      <c r="B4" s="131">
        <f>SUM(B5:B11)</f>
        <v>13786</v>
      </c>
      <c r="C4" s="132">
        <v>100</v>
      </c>
      <c r="D4" s="131">
        <f>SUM(D5:D11)</f>
        <v>13359</v>
      </c>
      <c r="E4" s="132">
        <v>100</v>
      </c>
      <c r="F4" s="313">
        <f aca="true" t="shared" si="0" ref="F4:F11">B4-D4</f>
        <v>427</v>
      </c>
      <c r="G4" s="216">
        <f>F4/D4*100</f>
        <v>3.1963470319634704</v>
      </c>
    </row>
    <row r="5" spans="1:7" ht="27.75" customHeight="1">
      <c r="A5" s="116" t="s">
        <v>187</v>
      </c>
      <c r="B5" s="126">
        <v>1797</v>
      </c>
      <c r="C5" s="93">
        <f aca="true" t="shared" si="1" ref="C5:C11">B5/$B$4*100</f>
        <v>13.034963005948065</v>
      </c>
      <c r="D5" s="126">
        <v>1628</v>
      </c>
      <c r="E5" s="93">
        <f>D5/$D$4*100</f>
        <v>12.186540908750656</v>
      </c>
      <c r="F5" s="102">
        <f t="shared" si="0"/>
        <v>169</v>
      </c>
      <c r="G5" s="212">
        <f>F5/D5*100</f>
        <v>10.38083538083538</v>
      </c>
    </row>
    <row r="6" spans="1:7" ht="27.75" customHeight="1">
      <c r="A6" s="116" t="s">
        <v>89</v>
      </c>
      <c r="B6" s="126">
        <v>1508</v>
      </c>
      <c r="C6" s="93">
        <f t="shared" si="1"/>
        <v>10.938633396199043</v>
      </c>
      <c r="D6" s="126">
        <v>1654</v>
      </c>
      <c r="E6" s="93">
        <f aca="true" t="shared" si="2" ref="E6:E11">D6/$D$4*100</f>
        <v>12.381166254959204</v>
      </c>
      <c r="F6" s="102">
        <f t="shared" si="0"/>
        <v>-146</v>
      </c>
      <c r="G6" s="212">
        <f aca="true" t="shared" si="3" ref="G6:G11">F6/D6*100</f>
        <v>-8.827085852478838</v>
      </c>
    </row>
    <row r="7" spans="1:7" ht="27.75" customHeight="1">
      <c r="A7" s="116" t="s">
        <v>91</v>
      </c>
      <c r="B7" s="126">
        <v>1197</v>
      </c>
      <c r="C7" s="93">
        <f t="shared" si="1"/>
        <v>8.682721601624836</v>
      </c>
      <c r="D7" s="126">
        <v>1334</v>
      </c>
      <c r="E7" s="93">
        <f t="shared" si="2"/>
        <v>9.985777378546299</v>
      </c>
      <c r="F7" s="102">
        <f t="shared" si="0"/>
        <v>-137</v>
      </c>
      <c r="G7" s="212">
        <f t="shared" si="3"/>
        <v>-10.269865067466268</v>
      </c>
    </row>
    <row r="8" spans="1:7" ht="27.75" customHeight="1">
      <c r="A8" s="116" t="s">
        <v>92</v>
      </c>
      <c r="B8" s="126">
        <v>3964</v>
      </c>
      <c r="C8" s="93">
        <f t="shared" si="1"/>
        <v>28.753808211228783</v>
      </c>
      <c r="D8" s="126">
        <v>3556</v>
      </c>
      <c r="E8" s="93">
        <f t="shared" si="2"/>
        <v>26.618758889138412</v>
      </c>
      <c r="F8" s="102">
        <f t="shared" si="0"/>
        <v>408</v>
      </c>
      <c r="G8" s="212">
        <f t="shared" si="3"/>
        <v>11.473565804274466</v>
      </c>
    </row>
    <row r="9" spans="1:7" ht="27.75" customHeight="1">
      <c r="A9" s="116" t="s">
        <v>34</v>
      </c>
      <c r="B9" s="126">
        <v>3197</v>
      </c>
      <c r="C9" s="93">
        <f t="shared" si="1"/>
        <v>23.190192949368928</v>
      </c>
      <c r="D9" s="126">
        <v>3466</v>
      </c>
      <c r="E9" s="93">
        <f t="shared" si="2"/>
        <v>25.94505576764728</v>
      </c>
      <c r="F9" s="102">
        <f t="shared" si="0"/>
        <v>-269</v>
      </c>
      <c r="G9" s="212">
        <f t="shared" si="3"/>
        <v>-7.761107905366417</v>
      </c>
    </row>
    <row r="10" spans="1:7" ht="27.75" customHeight="1">
      <c r="A10" s="116" t="s">
        <v>93</v>
      </c>
      <c r="B10" s="28">
        <v>1234</v>
      </c>
      <c r="C10" s="93">
        <f t="shared" si="1"/>
        <v>8.951109821558102</v>
      </c>
      <c r="D10" s="28">
        <v>863</v>
      </c>
      <c r="E10" s="93">
        <f t="shared" si="2"/>
        <v>6.460064376076054</v>
      </c>
      <c r="F10" s="314">
        <f t="shared" si="0"/>
        <v>371</v>
      </c>
      <c r="G10" s="212">
        <f t="shared" si="3"/>
        <v>42.98957126303592</v>
      </c>
    </row>
    <row r="11" spans="1:7" ht="27.75" customHeight="1">
      <c r="A11" s="202" t="s">
        <v>188</v>
      </c>
      <c r="B11" s="201">
        <v>889</v>
      </c>
      <c r="C11" s="95">
        <f t="shared" si="1"/>
        <v>6.448571014072248</v>
      </c>
      <c r="D11" s="198">
        <v>858</v>
      </c>
      <c r="E11" s="95">
        <f t="shared" si="2"/>
        <v>6.422636424882102</v>
      </c>
      <c r="F11" s="106">
        <f t="shared" si="0"/>
        <v>31</v>
      </c>
      <c r="G11" s="217">
        <f t="shared" si="3"/>
        <v>3.613053613053613</v>
      </c>
    </row>
    <row r="12" spans="1:5" ht="14.25">
      <c r="A12" s="9"/>
      <c r="B12" s="129"/>
      <c r="C12" s="18"/>
      <c r="E12" s="310"/>
    </row>
    <row r="13" spans="1:7" ht="14.25">
      <c r="A13" s="37"/>
      <c r="B13" s="342"/>
      <c r="C13" s="342"/>
      <c r="D13" s="342"/>
      <c r="E13" s="342"/>
      <c r="F13" s="342"/>
      <c r="G13" s="342"/>
    </row>
    <row r="14" spans="1:5" ht="14.25">
      <c r="A14" s="37"/>
      <c r="B14" s="130"/>
      <c r="C14" s="18"/>
      <c r="D14" s="130"/>
      <c r="E14" s="18"/>
    </row>
    <row r="16" ht="14.25">
      <c r="G16" s="40"/>
    </row>
  </sheetData>
  <mergeCells count="4">
    <mergeCell ref="A2:A3"/>
    <mergeCell ref="B2:C2"/>
    <mergeCell ref="D2:E2"/>
    <mergeCell ref="F2:G2"/>
  </mergeCells>
  <printOptions/>
  <pageMargins left="0.75" right="0.63" top="1" bottom="1" header="0.512" footer="0.51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4">
      <selection activeCell="A1" sqref="A1"/>
    </sheetView>
  </sheetViews>
  <sheetFormatPr defaultColWidth="9.00390625" defaultRowHeight="13.5"/>
  <cols>
    <col min="1" max="1" width="3.625" style="6" customWidth="1"/>
    <col min="2" max="2" width="12.00390625" style="6" customWidth="1"/>
    <col min="3" max="3" width="13.00390625" style="7" customWidth="1"/>
    <col min="4" max="4" width="10.75390625" style="6" customWidth="1"/>
    <col min="5" max="5" width="13.00390625" style="7" customWidth="1"/>
    <col min="6" max="6" width="10.75390625" style="6" customWidth="1"/>
    <col min="7" max="7" width="13.00390625" style="6" customWidth="1"/>
    <col min="8" max="8" width="10.75390625" style="6" customWidth="1"/>
    <col min="9" max="16384" width="9.00390625" style="6" customWidth="1"/>
  </cols>
  <sheetData>
    <row r="1" spans="1:8" s="2" customFormat="1" ht="27.75" customHeight="1">
      <c r="A1" s="2" t="s">
        <v>136</v>
      </c>
      <c r="C1" s="137"/>
      <c r="E1" s="137"/>
      <c r="H1" s="100"/>
    </row>
    <row r="2" spans="1:8" ht="27.75" customHeight="1">
      <c r="A2" s="407" t="s">
        <v>63</v>
      </c>
      <c r="B2" s="407"/>
      <c r="C2" s="416" t="s">
        <v>189</v>
      </c>
      <c r="D2" s="417"/>
      <c r="E2" s="416" t="s">
        <v>223</v>
      </c>
      <c r="F2" s="417"/>
      <c r="G2" s="411" t="s">
        <v>21</v>
      </c>
      <c r="H2" s="412"/>
    </row>
    <row r="3" spans="1:8" ht="27.75" customHeight="1">
      <c r="A3" s="415"/>
      <c r="B3" s="415"/>
      <c r="C3" s="250" t="s">
        <v>72</v>
      </c>
      <c r="D3" s="241" t="s">
        <v>9</v>
      </c>
      <c r="E3" s="250" t="s">
        <v>72</v>
      </c>
      <c r="F3" s="241" t="s">
        <v>9</v>
      </c>
      <c r="G3" s="251" t="s">
        <v>27</v>
      </c>
      <c r="H3" s="252" t="s">
        <v>61</v>
      </c>
    </row>
    <row r="4" spans="1:8" s="30" customFormat="1" ht="27.75" customHeight="1">
      <c r="A4" s="413" t="s">
        <v>36</v>
      </c>
      <c r="B4" s="413"/>
      <c r="C4" s="192">
        <f>SUM(C5:C28)</f>
        <v>13786</v>
      </c>
      <c r="D4" s="194">
        <v>100</v>
      </c>
      <c r="E4" s="319">
        <v>13359</v>
      </c>
      <c r="F4" s="194">
        <v>100</v>
      </c>
      <c r="G4" s="109">
        <f>SUM(G5:G28)</f>
        <v>427</v>
      </c>
      <c r="H4" s="322">
        <f>G4/E4*100</f>
        <v>3.1963470319634704</v>
      </c>
    </row>
    <row r="5" spans="1:8" ht="27.75" customHeight="1">
      <c r="A5" s="37">
        <v>9</v>
      </c>
      <c r="B5" s="247" t="s">
        <v>2</v>
      </c>
      <c r="C5" s="28">
        <v>680</v>
      </c>
      <c r="D5" s="93">
        <f>C5/$C$4*100</f>
        <v>4.93254025823299</v>
      </c>
      <c r="E5" s="23">
        <v>726</v>
      </c>
      <c r="F5" s="97">
        <f>E5/$E$4*100</f>
        <v>5.434538513361779</v>
      </c>
      <c r="G5" s="102">
        <f>C5-E5</f>
        <v>-46</v>
      </c>
      <c r="H5" s="323">
        <f>G5/E5*100</f>
        <v>-6.336088154269973</v>
      </c>
    </row>
    <row r="6" spans="1:10" ht="27.75" customHeight="1">
      <c r="A6" s="37">
        <v>10</v>
      </c>
      <c r="B6" s="248" t="s">
        <v>115</v>
      </c>
      <c r="C6" s="28">
        <v>28</v>
      </c>
      <c r="D6" s="93">
        <f aca="true" t="shared" si="0" ref="D6:D28">C6/$C$4*100</f>
        <v>0.20310459886841722</v>
      </c>
      <c r="E6" s="320">
        <v>47</v>
      </c>
      <c r="F6" s="97">
        <f>E6/$E$4*100</f>
        <v>0.35182274122314544</v>
      </c>
      <c r="G6" s="102">
        <f aca="true" t="shared" si="1" ref="G6:G28">C6-E6</f>
        <v>-19</v>
      </c>
      <c r="H6" s="323">
        <f aca="true" t="shared" si="2" ref="H6:H28">G6/E6*100</f>
        <v>-40.42553191489361</v>
      </c>
      <c r="I6" s="20"/>
      <c r="J6" s="20"/>
    </row>
    <row r="7" spans="1:10" ht="27.75" customHeight="1">
      <c r="A7" s="37">
        <v>11</v>
      </c>
      <c r="B7" s="247" t="s">
        <v>176</v>
      </c>
      <c r="C7" s="103" t="s">
        <v>90</v>
      </c>
      <c r="D7" s="24" t="s">
        <v>90</v>
      </c>
      <c r="E7" s="321" t="s">
        <v>90</v>
      </c>
      <c r="F7" s="324" t="s">
        <v>90</v>
      </c>
      <c r="G7" s="103" t="s">
        <v>90</v>
      </c>
      <c r="H7" s="367" t="s">
        <v>90</v>
      </c>
      <c r="I7" s="20"/>
      <c r="J7" s="20"/>
    </row>
    <row r="8" spans="1:10" ht="27.75" customHeight="1">
      <c r="A8" s="37">
        <v>12</v>
      </c>
      <c r="B8" s="247" t="s">
        <v>177</v>
      </c>
      <c r="C8" s="28">
        <v>207</v>
      </c>
      <c r="D8" s="93">
        <f t="shared" si="0"/>
        <v>1.5015232844915132</v>
      </c>
      <c r="E8" s="23">
        <v>230</v>
      </c>
      <c r="F8" s="97">
        <f aca="true" t="shared" si="3" ref="F8:F28">E8/$E$4*100</f>
        <v>1.7216857549217757</v>
      </c>
      <c r="G8" s="102">
        <f t="shared" si="1"/>
        <v>-23</v>
      </c>
      <c r="H8" s="323">
        <f>G8/E8*100</f>
        <v>-10</v>
      </c>
      <c r="I8" s="20"/>
      <c r="J8" s="20"/>
    </row>
    <row r="9" spans="1:10" ht="27.75" customHeight="1">
      <c r="A9" s="37">
        <v>13</v>
      </c>
      <c r="B9" s="247" t="s">
        <v>178</v>
      </c>
      <c r="C9" s="28">
        <v>1131</v>
      </c>
      <c r="D9" s="93">
        <f t="shared" si="0"/>
        <v>8.203975047149283</v>
      </c>
      <c r="E9" s="23">
        <v>1017</v>
      </c>
      <c r="F9" s="97">
        <f t="shared" si="3"/>
        <v>7.612845272849763</v>
      </c>
      <c r="G9" s="102">
        <f t="shared" si="1"/>
        <v>114</v>
      </c>
      <c r="H9" s="323">
        <f t="shared" si="2"/>
        <v>11.209439528023598</v>
      </c>
      <c r="I9" s="20"/>
      <c r="J9" s="20"/>
    </row>
    <row r="10" spans="1:10" ht="27.75" customHeight="1">
      <c r="A10" s="37">
        <v>14</v>
      </c>
      <c r="B10" s="247" t="s">
        <v>179</v>
      </c>
      <c r="C10" s="28">
        <v>1175</v>
      </c>
      <c r="D10" s="93">
        <f t="shared" si="0"/>
        <v>8.523139416799651</v>
      </c>
      <c r="E10" s="23">
        <v>1188</v>
      </c>
      <c r="F10" s="97">
        <f t="shared" si="3"/>
        <v>8.89288120368291</v>
      </c>
      <c r="G10" s="102">
        <f t="shared" si="1"/>
        <v>-13</v>
      </c>
      <c r="H10" s="323">
        <f t="shared" si="2"/>
        <v>-1.0942760942760943</v>
      </c>
      <c r="I10" s="20"/>
      <c r="J10" s="20"/>
    </row>
    <row r="11" spans="1:10" ht="27.75" customHeight="1">
      <c r="A11" s="37">
        <v>15</v>
      </c>
      <c r="B11" s="247" t="s">
        <v>97</v>
      </c>
      <c r="C11" s="28">
        <v>110</v>
      </c>
      <c r="D11" s="93">
        <f t="shared" si="0"/>
        <v>0.7979109241259249</v>
      </c>
      <c r="E11" s="320">
        <v>109</v>
      </c>
      <c r="F11" s="97">
        <f t="shared" si="3"/>
        <v>0.8159293360281459</v>
      </c>
      <c r="G11" s="102">
        <f t="shared" si="1"/>
        <v>1</v>
      </c>
      <c r="H11" s="323">
        <f t="shared" si="2"/>
        <v>0.9174311926605505</v>
      </c>
      <c r="I11" s="20"/>
      <c r="J11" s="20"/>
    </row>
    <row r="12" spans="1:10" ht="27.75" customHeight="1">
      <c r="A12" s="37">
        <v>16</v>
      </c>
      <c r="B12" s="247" t="s">
        <v>180</v>
      </c>
      <c r="C12" s="28">
        <v>151</v>
      </c>
      <c r="D12" s="93">
        <f t="shared" si="0"/>
        <v>1.0953140867546787</v>
      </c>
      <c r="E12" s="320">
        <v>120</v>
      </c>
      <c r="F12" s="97">
        <f t="shared" si="3"/>
        <v>0.8982708286548395</v>
      </c>
      <c r="G12" s="102">
        <f t="shared" si="1"/>
        <v>31</v>
      </c>
      <c r="H12" s="323">
        <f t="shared" si="2"/>
        <v>25.833333333333336</v>
      </c>
      <c r="I12" s="20"/>
      <c r="J12" s="20"/>
    </row>
    <row r="13" spans="1:10" ht="27.75" customHeight="1">
      <c r="A13" s="37">
        <v>17</v>
      </c>
      <c r="B13" s="247" t="s">
        <v>181</v>
      </c>
      <c r="C13" s="28">
        <v>262</v>
      </c>
      <c r="D13" s="93">
        <f t="shared" si="0"/>
        <v>1.9004787465544755</v>
      </c>
      <c r="E13" s="23">
        <v>245</v>
      </c>
      <c r="F13" s="97">
        <f t="shared" si="3"/>
        <v>1.8339696085036303</v>
      </c>
      <c r="G13" s="102">
        <f t="shared" si="1"/>
        <v>17</v>
      </c>
      <c r="H13" s="323">
        <f t="shared" si="2"/>
        <v>6.938775510204081</v>
      </c>
      <c r="I13" s="20"/>
      <c r="J13" s="20"/>
    </row>
    <row r="14" spans="1:10" ht="27.75" customHeight="1">
      <c r="A14" s="37">
        <v>18</v>
      </c>
      <c r="B14" s="247" t="s">
        <v>98</v>
      </c>
      <c r="C14" s="28">
        <v>10</v>
      </c>
      <c r="D14" s="93">
        <f t="shared" si="0"/>
        <v>0.07253735673872044</v>
      </c>
      <c r="E14" s="23">
        <v>11</v>
      </c>
      <c r="F14" s="97">
        <f t="shared" si="3"/>
        <v>0.08234149262669362</v>
      </c>
      <c r="G14" s="102">
        <f t="shared" si="1"/>
        <v>-1</v>
      </c>
      <c r="H14" s="323">
        <f t="shared" si="2"/>
        <v>-9.090909090909092</v>
      </c>
      <c r="I14" s="20"/>
      <c r="J14" s="20"/>
    </row>
    <row r="15" spans="1:10" ht="27.75" customHeight="1">
      <c r="A15" s="37">
        <v>19</v>
      </c>
      <c r="B15" s="247" t="s">
        <v>96</v>
      </c>
      <c r="C15" s="28">
        <v>1769</v>
      </c>
      <c r="D15" s="93">
        <f t="shared" si="0"/>
        <v>12.831858407079647</v>
      </c>
      <c r="E15" s="23">
        <v>1758</v>
      </c>
      <c r="F15" s="97">
        <f t="shared" si="3"/>
        <v>13.1596676397934</v>
      </c>
      <c r="G15" s="102">
        <f t="shared" si="1"/>
        <v>11</v>
      </c>
      <c r="H15" s="323">
        <f t="shared" si="2"/>
        <v>0.6257110352673493</v>
      </c>
      <c r="I15" s="20"/>
      <c r="J15" s="20"/>
    </row>
    <row r="16" spans="1:10" ht="27.75" customHeight="1">
      <c r="A16" s="37">
        <v>20</v>
      </c>
      <c r="B16" s="247" t="s">
        <v>182</v>
      </c>
      <c r="C16" s="28">
        <v>275</v>
      </c>
      <c r="D16" s="93">
        <f t="shared" si="0"/>
        <v>1.994777310314812</v>
      </c>
      <c r="E16" s="23">
        <v>242</v>
      </c>
      <c r="F16" s="97">
        <f t="shared" si="3"/>
        <v>1.8115128377872596</v>
      </c>
      <c r="G16" s="102">
        <f t="shared" si="1"/>
        <v>33</v>
      </c>
      <c r="H16" s="323">
        <f>G16/E16*100</f>
        <v>13.636363636363635</v>
      </c>
      <c r="I16" s="20"/>
      <c r="J16" s="20"/>
    </row>
    <row r="17" spans="1:10" ht="27.75" customHeight="1">
      <c r="A17" s="37">
        <v>21</v>
      </c>
      <c r="B17" s="247" t="s">
        <v>99</v>
      </c>
      <c r="C17" s="103" t="s">
        <v>90</v>
      </c>
      <c r="D17" s="24" t="s">
        <v>90</v>
      </c>
      <c r="E17" s="317" t="s">
        <v>122</v>
      </c>
      <c r="F17" s="325" t="s">
        <v>122</v>
      </c>
      <c r="G17" s="326" t="s">
        <v>122</v>
      </c>
      <c r="H17" s="318" t="s">
        <v>122</v>
      </c>
      <c r="I17" s="20"/>
      <c r="J17" s="20"/>
    </row>
    <row r="18" spans="1:10" ht="27.75" customHeight="1">
      <c r="A18" s="37">
        <v>22</v>
      </c>
      <c r="B18" s="247" t="s">
        <v>100</v>
      </c>
      <c r="C18" s="28">
        <v>329</v>
      </c>
      <c r="D18" s="93">
        <f t="shared" si="0"/>
        <v>2.3864790367039026</v>
      </c>
      <c r="E18" s="23">
        <v>305</v>
      </c>
      <c r="F18" s="97">
        <f t="shared" si="3"/>
        <v>2.28310502283105</v>
      </c>
      <c r="G18" s="102">
        <f t="shared" si="1"/>
        <v>24</v>
      </c>
      <c r="H18" s="323">
        <f t="shared" si="2"/>
        <v>7.868852459016394</v>
      </c>
      <c r="I18" s="20"/>
      <c r="J18" s="20"/>
    </row>
    <row r="19" spans="1:10" ht="27.75" customHeight="1">
      <c r="A19" s="37">
        <v>23</v>
      </c>
      <c r="B19" s="247" t="s">
        <v>183</v>
      </c>
      <c r="C19" s="28">
        <v>60</v>
      </c>
      <c r="D19" s="93">
        <f t="shared" si="0"/>
        <v>0.43522414043232266</v>
      </c>
      <c r="E19" s="23">
        <v>55</v>
      </c>
      <c r="F19" s="97">
        <f t="shared" si="3"/>
        <v>0.41170746313346807</v>
      </c>
      <c r="G19" s="102">
        <f t="shared" si="1"/>
        <v>5</v>
      </c>
      <c r="H19" s="323">
        <f t="shared" si="2"/>
        <v>9.090909090909092</v>
      </c>
      <c r="I19" s="20"/>
      <c r="J19" s="20"/>
    </row>
    <row r="20" spans="1:10" ht="27.75" customHeight="1">
      <c r="A20" s="37">
        <v>24</v>
      </c>
      <c r="B20" s="247" t="s">
        <v>184</v>
      </c>
      <c r="C20" s="28">
        <v>742</v>
      </c>
      <c r="D20" s="93">
        <f t="shared" si="0"/>
        <v>5.382271870013057</v>
      </c>
      <c r="E20" s="23">
        <v>746</v>
      </c>
      <c r="F20" s="97">
        <f t="shared" si="3"/>
        <v>5.5842503181375855</v>
      </c>
      <c r="G20" s="102">
        <f t="shared" si="1"/>
        <v>-4</v>
      </c>
      <c r="H20" s="323">
        <f>G20/E20*100</f>
        <v>-0.5361930294906166</v>
      </c>
      <c r="I20" s="20"/>
      <c r="J20" s="20"/>
    </row>
    <row r="21" spans="1:10" ht="27.75" customHeight="1">
      <c r="A21" s="37">
        <v>25</v>
      </c>
      <c r="B21" s="247" t="s">
        <v>185</v>
      </c>
      <c r="C21" s="28">
        <v>1282</v>
      </c>
      <c r="D21" s="93">
        <f t="shared" si="0"/>
        <v>9.299289133903962</v>
      </c>
      <c r="E21" s="23">
        <v>1338</v>
      </c>
      <c r="F21" s="97">
        <f t="shared" si="3"/>
        <v>10.01571973950146</v>
      </c>
      <c r="G21" s="102">
        <f t="shared" si="1"/>
        <v>-56</v>
      </c>
      <c r="H21" s="323">
        <f t="shared" si="2"/>
        <v>-4.185351270553064</v>
      </c>
      <c r="I21" s="20"/>
      <c r="J21" s="20"/>
    </row>
    <row r="22" spans="1:10" ht="27.75" customHeight="1">
      <c r="A22" s="37">
        <v>26</v>
      </c>
      <c r="B22" s="247" t="s">
        <v>8</v>
      </c>
      <c r="C22" s="28">
        <v>781</v>
      </c>
      <c r="D22" s="93">
        <f t="shared" si="0"/>
        <v>5.665167561294067</v>
      </c>
      <c r="E22" s="23">
        <v>564</v>
      </c>
      <c r="F22" s="97">
        <f t="shared" si="3"/>
        <v>4.2218728946777455</v>
      </c>
      <c r="G22" s="102">
        <f t="shared" si="1"/>
        <v>217</v>
      </c>
      <c r="H22" s="323">
        <f t="shared" si="2"/>
        <v>38.47517730496454</v>
      </c>
      <c r="I22" s="20"/>
      <c r="J22" s="20"/>
    </row>
    <row r="23" spans="1:10" ht="27.75" customHeight="1">
      <c r="A23" s="37">
        <v>27</v>
      </c>
      <c r="B23" s="247" t="s">
        <v>7</v>
      </c>
      <c r="C23" s="28">
        <v>467</v>
      </c>
      <c r="D23" s="93">
        <f t="shared" si="0"/>
        <v>3.3874945596982444</v>
      </c>
      <c r="E23" s="23">
        <v>527</v>
      </c>
      <c r="F23" s="97">
        <f t="shared" si="3"/>
        <v>3.944906055842503</v>
      </c>
      <c r="G23" s="102">
        <f t="shared" si="1"/>
        <v>-60</v>
      </c>
      <c r="H23" s="323">
        <f t="shared" si="2"/>
        <v>-11.385199240986717</v>
      </c>
      <c r="I23" s="20"/>
      <c r="J23" s="20"/>
    </row>
    <row r="24" spans="1:10" ht="27.75" customHeight="1">
      <c r="A24" s="37">
        <v>28</v>
      </c>
      <c r="B24" s="247" t="s">
        <v>18</v>
      </c>
      <c r="C24" s="28">
        <v>266</v>
      </c>
      <c r="D24" s="93">
        <f t="shared" si="0"/>
        <v>1.929493689249964</v>
      </c>
      <c r="E24" s="23">
        <v>284</v>
      </c>
      <c r="F24" s="97">
        <f t="shared" si="3"/>
        <v>2.1259076278164537</v>
      </c>
      <c r="G24" s="102">
        <f t="shared" si="1"/>
        <v>-18</v>
      </c>
      <c r="H24" s="323">
        <f t="shared" si="2"/>
        <v>-6.338028169014084</v>
      </c>
      <c r="I24" s="20"/>
      <c r="J24" s="20"/>
    </row>
    <row r="25" spans="1:10" ht="27.75" customHeight="1">
      <c r="A25" s="37">
        <v>29</v>
      </c>
      <c r="B25" s="247" t="s">
        <v>19</v>
      </c>
      <c r="C25" s="28">
        <v>1708</v>
      </c>
      <c r="D25" s="93">
        <f t="shared" si="0"/>
        <v>12.389380530973451</v>
      </c>
      <c r="E25" s="23">
        <v>1715</v>
      </c>
      <c r="F25" s="97">
        <f t="shared" si="3"/>
        <v>12.837787259525413</v>
      </c>
      <c r="G25" s="102">
        <f t="shared" si="1"/>
        <v>-7</v>
      </c>
      <c r="H25" s="323">
        <f t="shared" si="2"/>
        <v>-0.40816326530612246</v>
      </c>
      <c r="I25" s="20"/>
      <c r="J25" s="20"/>
    </row>
    <row r="26" spans="1:10" ht="27.75" customHeight="1">
      <c r="A26" s="37">
        <v>30</v>
      </c>
      <c r="B26" s="247" t="s">
        <v>31</v>
      </c>
      <c r="C26" s="28">
        <v>1504</v>
      </c>
      <c r="D26" s="93">
        <f t="shared" si="0"/>
        <v>10.909618453503555</v>
      </c>
      <c r="E26" s="23">
        <v>1222</v>
      </c>
      <c r="F26" s="97">
        <f t="shared" si="3"/>
        <v>9.147391271801782</v>
      </c>
      <c r="G26" s="102">
        <f t="shared" si="1"/>
        <v>282</v>
      </c>
      <c r="H26" s="323">
        <f t="shared" si="2"/>
        <v>23.076923076923077</v>
      </c>
      <c r="I26" s="20"/>
      <c r="J26" s="20"/>
    </row>
    <row r="27" spans="1:10" ht="27.75" customHeight="1">
      <c r="A27" s="37">
        <v>31</v>
      </c>
      <c r="B27" s="247" t="s">
        <v>74</v>
      </c>
      <c r="C27" s="28">
        <v>678</v>
      </c>
      <c r="D27" s="93">
        <f t="shared" si="0"/>
        <v>4.918032786885246</v>
      </c>
      <c r="E27" s="23">
        <v>730</v>
      </c>
      <c r="F27" s="97">
        <f t="shared" si="3"/>
        <v>5.46448087431694</v>
      </c>
      <c r="G27" s="102">
        <f t="shared" si="1"/>
        <v>-52</v>
      </c>
      <c r="H27" s="323">
        <f t="shared" si="2"/>
        <v>-7.123287671232877</v>
      </c>
      <c r="I27" s="20"/>
      <c r="J27" s="20"/>
    </row>
    <row r="28" spans="1:10" ht="27.75" customHeight="1">
      <c r="A28" s="203">
        <v>32</v>
      </c>
      <c r="B28" s="236" t="s">
        <v>75</v>
      </c>
      <c r="C28" s="134">
        <v>171</v>
      </c>
      <c r="D28" s="95">
        <f t="shared" si="0"/>
        <v>1.2403888002321195</v>
      </c>
      <c r="E28" s="368">
        <v>180</v>
      </c>
      <c r="F28" s="95">
        <f t="shared" si="3"/>
        <v>1.347406242982259</v>
      </c>
      <c r="G28" s="106">
        <f t="shared" si="1"/>
        <v>-9</v>
      </c>
      <c r="H28" s="327">
        <f t="shared" si="2"/>
        <v>-5</v>
      </c>
      <c r="I28" s="20"/>
      <c r="J28" s="20"/>
    </row>
    <row r="29" spans="3:8" s="20" customFormat="1" ht="14.25">
      <c r="C29" s="136"/>
      <c r="E29" s="136"/>
      <c r="F29" s="116"/>
      <c r="G29" s="110"/>
      <c r="H29" s="135"/>
    </row>
    <row r="30" spans="3:8" s="20" customFormat="1" ht="13.5">
      <c r="C30" s="136"/>
      <c r="D30" s="19"/>
      <c r="E30" s="19"/>
      <c r="F30" s="19"/>
      <c r="G30" s="19"/>
      <c r="H30" s="19"/>
    </row>
    <row r="31" spans="3:7" s="20" customFormat="1" ht="14.25">
      <c r="C31" s="136"/>
      <c r="E31" s="116"/>
      <c r="F31" s="17"/>
      <c r="G31" s="135"/>
    </row>
    <row r="32" spans="3:7" s="20" customFormat="1" ht="14.25">
      <c r="C32" s="136"/>
      <c r="E32" s="116"/>
      <c r="F32" s="17"/>
      <c r="G32" s="135"/>
    </row>
    <row r="33" spans="3:7" s="20" customFormat="1" ht="14.25">
      <c r="C33" s="136"/>
      <c r="E33" s="116"/>
      <c r="F33" s="17"/>
      <c r="G33" s="135"/>
    </row>
    <row r="34" spans="3:7" s="20" customFormat="1" ht="14.25">
      <c r="C34" s="136"/>
      <c r="E34" s="116"/>
      <c r="F34" s="17"/>
      <c r="G34" s="135"/>
    </row>
    <row r="35" spans="3:7" s="20" customFormat="1" ht="14.25">
      <c r="C35" s="136"/>
      <c r="E35" s="116"/>
      <c r="F35" s="17"/>
      <c r="G35" s="135"/>
    </row>
    <row r="36" spans="3:7" s="20" customFormat="1" ht="14.25">
      <c r="C36" s="136"/>
      <c r="E36" s="116"/>
      <c r="F36" s="17"/>
      <c r="G36" s="135"/>
    </row>
    <row r="37" spans="3:7" s="20" customFormat="1" ht="14.25">
      <c r="C37" s="136"/>
      <c r="E37" s="116"/>
      <c r="F37" s="17"/>
      <c r="G37" s="135"/>
    </row>
    <row r="38" spans="3:7" s="20" customFormat="1" ht="14.25">
      <c r="C38" s="136"/>
      <c r="E38" s="116"/>
      <c r="F38" s="17"/>
      <c r="G38" s="135"/>
    </row>
    <row r="39" spans="5:10" ht="14.25">
      <c r="E39" s="116"/>
      <c r="F39" s="110"/>
      <c r="G39" s="135"/>
      <c r="H39" s="20"/>
      <c r="I39" s="20"/>
      <c r="J39" s="20"/>
    </row>
  </sheetData>
  <mergeCells count="5">
    <mergeCell ref="G2:H2"/>
    <mergeCell ref="A2:B3"/>
    <mergeCell ref="A4:B4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20" sqref="E20"/>
    </sheetView>
  </sheetViews>
  <sheetFormatPr defaultColWidth="9.00390625" defaultRowHeight="13.5"/>
  <cols>
    <col min="1" max="1" width="11.25390625" style="6" customWidth="1"/>
    <col min="2" max="2" width="12.875" style="6" bestFit="1" customWidth="1"/>
    <col min="3" max="3" width="12.25390625" style="6" customWidth="1"/>
    <col min="4" max="4" width="12.875" style="6" bestFit="1" customWidth="1"/>
    <col min="5" max="5" width="12.25390625" style="6" customWidth="1"/>
    <col min="6" max="6" width="12.875" style="6" bestFit="1" customWidth="1"/>
    <col min="7" max="7" width="12.375" style="6" customWidth="1"/>
    <col min="8" max="16384" width="9.00390625" style="6" customWidth="1"/>
  </cols>
  <sheetData>
    <row r="1" spans="1:4" ht="27" customHeight="1">
      <c r="A1" s="419" t="s">
        <v>152</v>
      </c>
      <c r="B1" s="419"/>
      <c r="C1" s="419"/>
      <c r="D1" s="419"/>
    </row>
    <row r="2" ht="27" customHeight="1">
      <c r="A2" s="10"/>
    </row>
    <row r="3" spans="1:7" s="140" customFormat="1" ht="27" customHeight="1">
      <c r="A3" s="418" t="s">
        <v>137</v>
      </c>
      <c r="B3" s="418"/>
      <c r="C3" s="418"/>
      <c r="D3" s="8"/>
      <c r="E3" s="8"/>
      <c r="F3" s="8"/>
      <c r="G3" s="11" t="s">
        <v>113</v>
      </c>
    </row>
    <row r="4" spans="1:7" ht="11.25" customHeight="1">
      <c r="A4" s="202"/>
      <c r="B4" s="206"/>
      <c r="G4" s="207"/>
    </row>
    <row r="5" spans="1:7" ht="28.5" customHeight="1">
      <c r="A5" s="258" t="s">
        <v>216</v>
      </c>
      <c r="B5" s="244" t="s">
        <v>235</v>
      </c>
      <c r="C5" s="245" t="s">
        <v>79</v>
      </c>
      <c r="D5" s="245" t="s">
        <v>20</v>
      </c>
      <c r="E5" s="245" t="s">
        <v>39</v>
      </c>
      <c r="F5" s="245" t="s">
        <v>127</v>
      </c>
      <c r="G5" s="245" t="s">
        <v>161</v>
      </c>
    </row>
    <row r="6" spans="1:7" ht="28.5" customHeight="1">
      <c r="A6" s="218" t="s">
        <v>76</v>
      </c>
      <c r="B6" s="123">
        <v>36333599</v>
      </c>
      <c r="C6" s="124">
        <v>34948908</v>
      </c>
      <c r="D6" s="124">
        <v>33909129</v>
      </c>
      <c r="E6" s="124">
        <v>30822631</v>
      </c>
      <c r="F6" s="124">
        <v>34017089</v>
      </c>
      <c r="G6" s="124">
        <v>37298850</v>
      </c>
    </row>
    <row r="7" spans="1:7" ht="28.5" customHeight="1">
      <c r="A7" s="219" t="s">
        <v>70</v>
      </c>
      <c r="B7" s="96">
        <v>107.7</v>
      </c>
      <c r="C7" s="96">
        <f>C6/B6*100</f>
        <v>96.18895171931634</v>
      </c>
      <c r="D7" s="96">
        <f>D6/C6*100</f>
        <v>97.02485983253038</v>
      </c>
      <c r="E7" s="96">
        <f>E6/D6*100</f>
        <v>90.89773730254174</v>
      </c>
      <c r="F7" s="97">
        <f>F6/E6*100</f>
        <v>110.36400169732428</v>
      </c>
      <c r="G7" s="97">
        <f>G6/F6*100</f>
        <v>109.64738928719034</v>
      </c>
    </row>
    <row r="8" spans="1:7" ht="28.5" customHeight="1">
      <c r="A8" s="219" t="s">
        <v>56</v>
      </c>
      <c r="B8" s="96">
        <v>100</v>
      </c>
      <c r="C8" s="96">
        <f>C6/B6*100</f>
        <v>96.18895171931634</v>
      </c>
      <c r="D8" s="96">
        <f>D6/B6*100</f>
        <v>93.32719558004699</v>
      </c>
      <c r="E8" s="96">
        <f>E6/B6*100</f>
        <v>84.83230907018047</v>
      </c>
      <c r="F8" s="97">
        <f>F6/B6*100</f>
        <v>93.62433102209336</v>
      </c>
      <c r="G8" s="97">
        <f>G6/B6*100</f>
        <v>102.6566347033224</v>
      </c>
    </row>
    <row r="9" spans="1:7" ht="28.5" customHeight="1">
      <c r="A9" s="220" t="s">
        <v>77</v>
      </c>
      <c r="B9" s="121">
        <f>B6/B13</f>
        <v>54391.61526946108</v>
      </c>
      <c r="C9" s="121">
        <f>C6/C13</f>
        <v>55918.2528</v>
      </c>
      <c r="D9" s="121">
        <f>D6/D13</f>
        <v>60122.56914893617</v>
      </c>
      <c r="E9" s="121">
        <f>E6/E13</f>
        <v>52688.25811965812</v>
      </c>
      <c r="F9" s="121">
        <f>F6/F13</f>
        <v>62994.60925925926</v>
      </c>
      <c r="G9" s="122">
        <f>G6/554</f>
        <v>67326.4440433213</v>
      </c>
    </row>
    <row r="10" spans="1:7" ht="28.5" customHeight="1">
      <c r="A10" s="221" t="s">
        <v>78</v>
      </c>
      <c r="B10" s="141">
        <f>B6/B15</f>
        <v>2576.8509929078014</v>
      </c>
      <c r="C10" s="141">
        <f>C6/C15</f>
        <v>2451.1788469631083</v>
      </c>
      <c r="D10" s="141">
        <f>D6/D15</f>
        <v>2600.1939268461006</v>
      </c>
      <c r="E10" s="141">
        <f>E6/E15</f>
        <v>2345.3531425962565</v>
      </c>
      <c r="F10" s="141">
        <f>F6/F15</f>
        <v>2546.3798937046186</v>
      </c>
      <c r="G10" s="142">
        <f>G6/13786</f>
        <v>2705.559988394023</v>
      </c>
    </row>
    <row r="13" spans="1:7" s="8" customFormat="1" ht="14.25">
      <c r="A13" s="8" t="s">
        <v>41</v>
      </c>
      <c r="B13" s="8">
        <v>668</v>
      </c>
      <c r="C13" s="8">
        <v>625</v>
      </c>
      <c r="D13" s="8">
        <v>564</v>
      </c>
      <c r="E13" s="8">
        <v>585</v>
      </c>
      <c r="F13" s="8">
        <v>540</v>
      </c>
      <c r="G13" s="8">
        <v>554</v>
      </c>
    </row>
    <row r="14" s="8" customFormat="1" ht="14.25"/>
    <row r="15" spans="1:7" s="8" customFormat="1" ht="14.25">
      <c r="A15" s="8" t="s">
        <v>42</v>
      </c>
      <c r="B15" s="8">
        <v>14100</v>
      </c>
      <c r="C15" s="8">
        <v>14258</v>
      </c>
      <c r="D15" s="8">
        <v>13041</v>
      </c>
      <c r="E15" s="8">
        <v>13142</v>
      </c>
      <c r="F15" s="8">
        <v>13359</v>
      </c>
      <c r="G15" s="8">
        <v>13786</v>
      </c>
    </row>
  </sheetData>
  <mergeCells count="2">
    <mergeCell ref="A3:C3"/>
    <mergeCell ref="A1:D1"/>
  </mergeCells>
  <printOptions/>
  <pageMargins left="0.75" right="0.46" top="1" bottom="1" header="0.512" footer="0.51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k0013978</cp:lastModifiedBy>
  <cp:lastPrinted>2007-05-07T01:05:48Z</cp:lastPrinted>
  <dcterms:created xsi:type="dcterms:W3CDTF">1999-01-12T04:13:31Z</dcterms:created>
  <dcterms:modified xsi:type="dcterms:W3CDTF">2008-02-04T01:54:54Z</dcterms:modified>
  <cp:category/>
  <cp:version/>
  <cp:contentType/>
  <cp:contentStatus/>
</cp:coreProperties>
</file>