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70" yWindow="-15" windowWidth="7605" windowHeight="8970" tabRatio="797"/>
  </bookViews>
  <sheets>
    <sheet name="12 財政" sheetId="26" r:id="rId1"/>
    <sheet name="23表 一般会計歳入歳出決算額の推移" sheetId="24" r:id="rId2"/>
    <sheet name="24表 平成27年度一般会計歳入歳出決算額内訳" sheetId="25" r:id="rId3"/>
    <sheet name="12‐1 一般会計・款別歳入歳出決算額" sheetId="21" r:id="rId4"/>
    <sheet name="12‐2 年度別歳入歳出総額" sheetId="27" r:id="rId5"/>
    <sheet name="12‐3 特別会計・歳入歳出決算額" sheetId="28" r:id="rId6"/>
    <sheet name="12‐4 市税調定額及び収入額" sheetId="11" r:id="rId7"/>
  </sheets>
  <definedNames>
    <definedName name="_xlnm.Print_Area" localSheetId="0">'12 財政'!$A$1:$G$34</definedName>
    <definedName name="_xlnm.Print_Area" localSheetId="6">'12‐4 市税調定額及び収入額'!$A$1:$I$36</definedName>
    <definedName name="_xlnm.Print_Area" localSheetId="1">'23表 一般会計歳入歳出決算額の推移'!$A$1:$H$30</definedName>
    <definedName name="_xlnm.Print_Area" localSheetId="2">'24表 平成27年度一般会計歳入歳出決算額内訳'!$A$1:$J$64</definedName>
  </definedNames>
  <calcPr calcId="145621"/>
</workbook>
</file>

<file path=xl/calcChain.xml><?xml version="1.0" encoding="utf-8"?>
<calcChain xmlns="http://schemas.openxmlformats.org/spreadsheetml/2006/main">
  <c r="AA73" i="25" l="1"/>
  <c r="AA74" i="25"/>
  <c r="AA75" i="25"/>
  <c r="AA76" i="25"/>
  <c r="AA81" i="25"/>
  <c r="AA77" i="25"/>
  <c r="AA78" i="25"/>
  <c r="AA79" i="25"/>
  <c r="AB79" i="25"/>
  <c r="AB80" i="25"/>
  <c r="AA80" i="25"/>
  <c r="Z82" i="25"/>
  <c r="AA88" i="25"/>
  <c r="AA89" i="25"/>
  <c r="AA90" i="25"/>
  <c r="AA91" i="25"/>
  <c r="AA92" i="25"/>
  <c r="AA93" i="25"/>
  <c r="AA94" i="25"/>
  <c r="AA95" i="25"/>
  <c r="AA96" i="25"/>
  <c r="AA97" i="25"/>
  <c r="AA98" i="25"/>
  <c r="AA99" i="25"/>
  <c r="AA100" i="25"/>
  <c r="AA101" i="25"/>
  <c r="Z102" i="25"/>
  <c r="J20" i="28"/>
  <c r="I20" i="28"/>
  <c r="H20" i="28"/>
  <c r="G20" i="28"/>
  <c r="J10" i="27"/>
  <c r="D10" i="27"/>
  <c r="B111" i="25"/>
  <c r="B110" i="25"/>
  <c r="B109" i="25"/>
  <c r="B107" i="25"/>
  <c r="B106" i="25"/>
  <c r="B105" i="25"/>
  <c r="B76" i="25"/>
  <c r="B75" i="25"/>
  <c r="H96" i="25"/>
  <c r="I96" i="25"/>
  <c r="H95" i="25"/>
  <c r="I114" i="25"/>
  <c r="B72" i="25"/>
  <c r="B71" i="25"/>
  <c r="U95" i="25"/>
  <c r="U94" i="25"/>
  <c r="U93" i="25"/>
  <c r="U92" i="25"/>
  <c r="U91" i="25"/>
  <c r="U90" i="25"/>
  <c r="U89" i="25"/>
  <c r="U88" i="25"/>
  <c r="P88" i="25"/>
  <c r="R77" i="25"/>
  <c r="R73" i="25"/>
  <c r="I28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27" i="21"/>
  <c r="J6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27" i="21"/>
  <c r="P89" i="25"/>
  <c r="P90" i="25"/>
  <c r="P91" i="25"/>
  <c r="P92" i="25"/>
  <c r="P93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6" i="25"/>
  <c r="P107" i="25"/>
  <c r="P108" i="25"/>
  <c r="O109" i="25"/>
  <c r="Y109" i="25"/>
  <c r="C27" i="21"/>
  <c r="O81" i="25"/>
  <c r="P79" i="25"/>
  <c r="I95" i="25"/>
  <c r="B77" i="25"/>
  <c r="AA102" i="25"/>
  <c r="R81" i="25"/>
  <c r="P80" i="25"/>
  <c r="P109" i="25"/>
  <c r="C109" i="25"/>
  <c r="P74" i="25"/>
  <c r="C74" i="25"/>
  <c r="P75" i="25"/>
  <c r="P78" i="25"/>
  <c r="B112" i="25"/>
  <c r="P73" i="25"/>
  <c r="P77" i="25"/>
  <c r="U96" i="25"/>
  <c r="P76" i="25"/>
  <c r="I107" i="25"/>
  <c r="I111" i="25"/>
  <c r="I115" i="25"/>
  <c r="I104" i="25"/>
  <c r="I108" i="25"/>
  <c r="I112" i="25"/>
  <c r="I116" i="25"/>
  <c r="I105" i="25"/>
  <c r="I109" i="25"/>
  <c r="I113" i="25"/>
  <c r="B73" i="25"/>
  <c r="C70" i="25"/>
  <c r="I106" i="25"/>
  <c r="I110" i="25"/>
  <c r="P81" i="25"/>
</calcChain>
</file>

<file path=xl/comments1.xml><?xml version="1.0" encoding="utf-8"?>
<comments xmlns="http://schemas.openxmlformats.org/spreadsheetml/2006/main">
  <authors>
    <author xml:space="preserve"> </author>
    <author>福田　叶実</author>
  </authors>
  <commentList>
    <comment ref="P74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端数調整のため、切り上げ</t>
        </r>
      </text>
    </comment>
    <comment ref="N76" authorId="1">
      <text>
        <r>
          <rPr>
            <sz val="9"/>
            <color indexed="81"/>
            <rFont val="ＭＳ Ｐゴシック"/>
            <family val="3"/>
            <charset val="128"/>
          </rPr>
          <t>財産収入、寄附金</t>
        </r>
      </text>
    </comment>
    <comment ref="N80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交付金、地方譲与税
</t>
        </r>
      </text>
    </comment>
    <comment ref="I104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端数調整のため、切り上げ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J6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端数調整のため、切り上げ</t>
        </r>
      </text>
    </comment>
    <comment ref="G1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端数調整
4,520,709,468</t>
        </r>
      </text>
    </comment>
  </commentList>
</comments>
</file>

<file path=xl/sharedStrings.xml><?xml version="1.0" encoding="utf-8"?>
<sst xmlns="http://schemas.openxmlformats.org/spreadsheetml/2006/main" count="456" uniqueCount="182">
  <si>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</si>
  <si>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</si>
  <si>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</si>
  <si>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</si>
  <si>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</si>
  <si>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公共下水道事業費</t>
    <rPh sb="0" eb="2">
      <t>コウキョウ</t>
    </rPh>
    <rPh sb="2" eb="5">
      <t>ゲスイドウ</t>
    </rPh>
    <rPh sb="5" eb="8">
      <t>ジギョウヒ</t>
    </rPh>
    <phoneticPr fontId="2"/>
  </si>
  <si>
    <t>簡易水道事業費</t>
    <rPh sb="0" eb="2">
      <t>カンイ</t>
    </rPh>
    <rPh sb="2" eb="4">
      <t>スイドウ</t>
    </rPh>
    <rPh sb="4" eb="6">
      <t>ジギョウ</t>
    </rPh>
    <rPh sb="6" eb="7">
      <t>ヒ</t>
    </rPh>
    <phoneticPr fontId="2"/>
  </si>
  <si>
    <t>公設地方卸売市場事業費</t>
    <rPh sb="0" eb="2">
      <t>コウセツ</t>
    </rPh>
    <rPh sb="2" eb="4">
      <t>チホウ</t>
    </rPh>
    <rPh sb="4" eb="6">
      <t>オロシウリ</t>
    </rPh>
    <rPh sb="6" eb="8">
      <t>シジョウ</t>
    </rPh>
    <rPh sb="8" eb="11">
      <t>ジギョウヒ</t>
    </rPh>
    <phoneticPr fontId="2"/>
  </si>
  <si>
    <t>見笹霊園事業費</t>
    <rPh sb="0" eb="1">
      <t>ミ</t>
    </rPh>
    <rPh sb="1" eb="2">
      <t>ササ</t>
    </rPh>
    <rPh sb="2" eb="4">
      <t>レイエン</t>
    </rPh>
    <rPh sb="4" eb="7">
      <t>ジギョウヒ</t>
    </rPh>
    <phoneticPr fontId="2"/>
  </si>
  <si>
    <t>老人保健</t>
    <rPh sb="0" eb="2">
      <t>ロウジン</t>
    </rPh>
    <rPh sb="2" eb="4">
      <t>ホケン</t>
    </rPh>
    <phoneticPr fontId="2"/>
  </si>
  <si>
    <t>農業集落排水事業費</t>
    <rPh sb="0" eb="2">
      <t>ノウギョウ</t>
    </rPh>
    <rPh sb="2" eb="4">
      <t>シュウラク</t>
    </rPh>
    <rPh sb="4" eb="6">
      <t>ハイスイ</t>
    </rPh>
    <rPh sb="6" eb="9">
      <t>ジギョウヒ</t>
    </rPh>
    <phoneticPr fontId="2"/>
  </si>
  <si>
    <t>特別会計合計額</t>
    <rPh sb="0" eb="1">
      <t>トク</t>
    </rPh>
    <rPh sb="1" eb="2">
      <t>ベツ</t>
    </rPh>
    <rPh sb="2" eb="4">
      <t>カイケイ</t>
    </rPh>
    <rPh sb="4" eb="6">
      <t>ゴウケイ</t>
    </rPh>
    <rPh sb="6" eb="7">
      <t>ガク</t>
    </rPh>
    <phoneticPr fontId="2"/>
  </si>
  <si>
    <t>総額</t>
    <rPh sb="0" eb="2">
      <t>ソウガク</t>
    </rPh>
    <phoneticPr fontId="2"/>
  </si>
  <si>
    <t>　　現年度</t>
    <rPh sb="2" eb="3">
      <t>ゲン</t>
    </rPh>
    <rPh sb="3" eb="5">
      <t>ネンド</t>
    </rPh>
    <phoneticPr fontId="2"/>
  </si>
  <si>
    <t>　　滞納繰越</t>
    <rPh sb="2" eb="4">
      <t>タイノウ</t>
    </rPh>
    <rPh sb="4" eb="6">
      <t>クリコシ</t>
    </rPh>
    <phoneticPr fontId="2"/>
  </si>
  <si>
    <t>市民税</t>
    <rPh sb="0" eb="3">
      <t>シミンゼイ</t>
    </rPh>
    <phoneticPr fontId="2"/>
  </si>
  <si>
    <t>　 個人</t>
    <rPh sb="2" eb="4">
      <t>コジン</t>
    </rPh>
    <phoneticPr fontId="2"/>
  </si>
  <si>
    <t>　　　現年度</t>
    <rPh sb="3" eb="4">
      <t>ゲン</t>
    </rPh>
    <rPh sb="4" eb="6">
      <t>ネンド</t>
    </rPh>
    <phoneticPr fontId="2"/>
  </si>
  <si>
    <t>　　　滞納繰越</t>
    <rPh sb="3" eb="5">
      <t>タイノウ</t>
    </rPh>
    <rPh sb="5" eb="7">
      <t>クリコシ</t>
    </rPh>
    <phoneticPr fontId="2"/>
  </si>
  <si>
    <t>　 法人</t>
    <rPh sb="2" eb="4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</si>
  <si>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</si>
  <si>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　 固定資産税</t>
    <rPh sb="2" eb="4">
      <t>コテイ</t>
    </rPh>
    <rPh sb="4" eb="7">
      <t>シサンゼイ</t>
    </rPh>
    <phoneticPr fontId="2"/>
  </si>
  <si>
    <t>　 交付金</t>
    <rPh sb="2" eb="4">
      <t>コウフ</t>
    </rPh>
    <rPh sb="4" eb="5">
      <t>ノウフキン</t>
    </rPh>
    <phoneticPr fontId="2"/>
  </si>
  <si>
    <t>軽自動車税</t>
    <rPh sb="0" eb="4">
      <t>ケイジドウシャ</t>
    </rPh>
    <rPh sb="4" eb="5">
      <t>ゼイ</t>
    </rPh>
    <phoneticPr fontId="2"/>
  </si>
  <si>
    <t>たばこ税</t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</si>
  <si>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</si>
  <si>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</si>
  <si>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</si>
  <si>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</si>
  <si>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諸支出金</t>
    <rPh sb="0" eb="1">
      <t>ショ</t>
    </rPh>
    <rPh sb="1" eb="3">
      <t>シシュツキン</t>
    </rPh>
    <rPh sb="3" eb="4">
      <t>キン</t>
    </rPh>
    <phoneticPr fontId="2"/>
  </si>
  <si>
    <t>鉱産税</t>
    <rPh sb="0" eb="2">
      <t>コウサン</t>
    </rPh>
    <rPh sb="2" eb="3">
      <t>ゼイ</t>
    </rPh>
    <phoneticPr fontId="2"/>
  </si>
  <si>
    <t>比率％</t>
    <rPh sb="0" eb="2">
      <t>ヒリツ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</si>
  <si>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</si>
  <si>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</si>
  <si>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</si>
  <si>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</si>
  <si>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</si>
  <si>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</si>
  <si>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</si>
  <si>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</si>
  <si>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</si>
  <si>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</si>
  <si>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</si>
  <si>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</si>
  <si>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歳入合計</t>
    <rPh sb="0" eb="2">
      <t>サイニュウ</t>
    </rPh>
    <rPh sb="2" eb="4">
      <t>ゴウケイ</t>
    </rPh>
    <phoneticPr fontId="2"/>
  </si>
  <si>
    <t>（各年度）</t>
    <rPh sb="1" eb="4">
      <t>カクネンド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</si>
  <si>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</si>
  <si>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</si>
  <si>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</si>
  <si>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</si>
  <si>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</si>
  <si>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</si>
  <si>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</si>
  <si>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</si>
  <si>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</si>
  <si>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</si>
  <si>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</si>
  <si>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</si>
  <si>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歳出合計</t>
    <rPh sb="0" eb="2">
      <t>サイシュツ</t>
    </rPh>
    <rPh sb="2" eb="4">
      <t>ゴウケイ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</si>
  <si>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</si>
  <si>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</si>
  <si>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</si>
  <si>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</si>
  <si>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計</t>
    <rPh sb="0" eb="1">
      <t>ケイ</t>
    </rPh>
    <phoneticPr fontId="2"/>
  </si>
  <si>
    <t>財産区管理会</t>
    <rPh sb="0" eb="2">
      <t>ザイサン</t>
    </rPh>
    <rPh sb="2" eb="3">
      <t>ク</t>
    </rPh>
    <rPh sb="3" eb="5">
      <t>カンリ</t>
    </rPh>
    <rPh sb="5" eb="6">
      <t>カイ</t>
    </rPh>
    <phoneticPr fontId="2"/>
  </si>
  <si>
    <t>宅地造成事業</t>
    <rPh sb="0" eb="2">
      <t>タクチ</t>
    </rPh>
    <rPh sb="2" eb="4">
      <t>ゾウセイ</t>
    </rPh>
    <rPh sb="4" eb="6">
      <t>ジギョウ</t>
    </rPh>
    <phoneticPr fontId="2"/>
  </si>
  <si>
    <t>粕尾財産区</t>
    <rPh sb="0" eb="1">
      <t>カス</t>
    </rPh>
    <rPh sb="1" eb="2">
      <t>オ</t>
    </rPh>
    <rPh sb="2" eb="4">
      <t>ザイサン</t>
    </rPh>
    <rPh sb="4" eb="5">
      <t>ク</t>
    </rPh>
    <phoneticPr fontId="2"/>
  </si>
  <si>
    <t>清洲財産区</t>
    <rPh sb="0" eb="2">
      <t>キヨス</t>
    </rPh>
    <rPh sb="2" eb="4">
      <t>ザイサン</t>
    </rPh>
    <rPh sb="4" eb="5">
      <t>ク</t>
    </rPh>
    <phoneticPr fontId="2"/>
  </si>
  <si>
    <t>-</t>
  </si>
  <si>
    <t>寄附金</t>
    <rPh sb="0" eb="3">
      <t>キフキン</t>
    </rPh>
    <phoneticPr fontId="2"/>
  </si>
  <si>
    <t>介護保険(保険勘定）</t>
    <rPh sb="0" eb="2">
      <t>カイゴ</t>
    </rPh>
    <rPh sb="2" eb="4">
      <t>ホケン</t>
    </rPh>
    <rPh sb="5" eb="7">
      <t>ホケン</t>
    </rPh>
    <rPh sb="7" eb="9">
      <t>カンジョウ</t>
    </rPh>
    <phoneticPr fontId="2"/>
  </si>
  <si>
    <t>介護保険(サービス勘定）</t>
    <rPh sb="0" eb="2">
      <t>カイゴ</t>
    </rPh>
    <rPh sb="2" eb="4">
      <t>ホケン</t>
    </rPh>
    <rPh sb="9" eb="11">
      <t>カンジョウ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</si>
  <si>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</si>
  <si>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</si>
  <si>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後期高齢者医療特別会計</t>
    <phoneticPr fontId="2"/>
  </si>
  <si>
    <t>平成24年度</t>
  </si>
  <si>
    <t>平成24年度　</t>
    <rPh sb="0" eb="2">
      <t>ヘイセイ</t>
    </rPh>
    <rPh sb="4" eb="6">
      <t>ネンド</t>
    </rPh>
    <phoneticPr fontId="2"/>
  </si>
  <si>
    <t>平成25年度　</t>
    <rPh sb="0" eb="2">
      <t>ヘイセイ</t>
    </rPh>
    <rPh sb="4" eb="6">
      <t>ネンド</t>
    </rPh>
    <phoneticPr fontId="2"/>
  </si>
  <si>
    <t>平成25年度</t>
  </si>
  <si>
    <t>平成26年度　</t>
    <rPh sb="0" eb="2">
      <t>ヘイセイ</t>
    </rPh>
    <rPh sb="4" eb="6">
      <t>ネンド</t>
    </rPh>
    <phoneticPr fontId="2"/>
  </si>
  <si>
    <t>平成26年度</t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</si>
  <si>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</si>
  <si>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</si>
  <si>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</si>
  <si>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自主財源</t>
    <rPh sb="0" eb="2">
      <t>ジシュ</t>
    </rPh>
    <rPh sb="2" eb="4">
      <t>ザイゲン</t>
    </rPh>
    <phoneticPr fontId="2"/>
  </si>
  <si>
    <t>使用料・
手数料及び
分担金・
負担金</t>
    <rPh sb="0" eb="3">
      <t>シヨウリョウ</t>
    </rPh>
    <rPh sb="5" eb="8">
      <t>テスウリョウ</t>
    </rPh>
    <rPh sb="8" eb="9">
      <t>オヨ</t>
    </rPh>
    <rPh sb="11" eb="14">
      <t>ブンタンキン</t>
    </rPh>
    <rPh sb="16" eb="19">
      <t>フタンキン</t>
    </rPh>
    <phoneticPr fontId="2"/>
  </si>
  <si>
    <t>繰入金
繰越金
ほか</t>
    <rPh sb="0" eb="1">
      <t>ク</t>
    </rPh>
    <rPh sb="1" eb="3">
      <t>ニュウキン</t>
    </rPh>
    <rPh sb="4" eb="6">
      <t>クリコシ</t>
    </rPh>
    <rPh sb="6" eb="7">
      <t>キン</t>
    </rPh>
    <phoneticPr fontId="2"/>
  </si>
  <si>
    <t>依存財源</t>
    <rPh sb="0" eb="2">
      <t>イゾン</t>
    </rPh>
    <rPh sb="2" eb="4">
      <t>ザイゲン</t>
    </rPh>
    <phoneticPr fontId="2"/>
  </si>
  <si>
    <t>国・県支出金</t>
    <rPh sb="0" eb="1">
      <t>クニ</t>
    </rPh>
    <rPh sb="2" eb="3">
      <t>ケン</t>
    </rPh>
    <rPh sb="3" eb="6">
      <t>シシュツキン</t>
    </rPh>
    <phoneticPr fontId="2"/>
  </si>
  <si>
    <t>交付金ほか</t>
    <rPh sb="0" eb="3">
      <t>コウフキン</t>
    </rPh>
    <phoneticPr fontId="2"/>
  </si>
  <si>
    <t>消防費ほか</t>
    <rPh sb="0" eb="2">
      <t>ショウボウ</t>
    </rPh>
    <rPh sb="2" eb="3">
      <t>ヒ</t>
    </rPh>
    <phoneticPr fontId="2"/>
  </si>
  <si>
    <t>合計</t>
    <rPh sb="0" eb="2">
      <t>ゴウケイ</t>
    </rPh>
    <phoneticPr fontId="2"/>
  </si>
  <si>
    <t>歳入歳出
差引残高</t>
    <rPh sb="0" eb="2">
      <t>サイニュウ</t>
    </rPh>
    <rPh sb="2" eb="4">
      <t>サイシュツ</t>
    </rPh>
    <rPh sb="5" eb="7">
      <t>サシヒキ</t>
    </rPh>
    <rPh sb="7" eb="9">
      <t>ザンダカ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</si>
  <si>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２　財　政</t>
    </r>
    <r>
      <rPr>
        <sz val="24"/>
        <rFont val="Century"/>
        <family val="1"/>
      </rPr>
      <t xml:space="preserve"> </t>
    </r>
    <rPh sb="4" eb="5">
      <t>ザイ</t>
    </rPh>
    <rPh sb="6" eb="7">
      <t>セイ</t>
    </rPh>
    <phoneticPr fontId="2"/>
  </si>
  <si>
    <t>-</t>
    <phoneticPr fontId="2"/>
  </si>
  <si>
    <t>平成26年度</t>
    <rPh sb="0" eb="2">
      <t>ヘイセイ</t>
    </rPh>
    <rPh sb="4" eb="6">
      <t>ネンド</t>
    </rPh>
    <phoneticPr fontId="2"/>
  </si>
  <si>
    <t>項　　目</t>
    <rPh sb="0" eb="1">
      <t>コウ</t>
    </rPh>
    <rPh sb="3" eb="4">
      <t>メ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</si>
  <si>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</si>
  <si>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収　入　済　額</t>
    <rPh sb="0" eb="1">
      <t>オサム</t>
    </rPh>
    <rPh sb="2" eb="3">
      <t>ニュウ</t>
    </rPh>
    <rPh sb="4" eb="5">
      <t>サイ</t>
    </rPh>
    <rPh sb="6" eb="7">
      <t>ガク</t>
    </rPh>
    <phoneticPr fontId="2"/>
  </si>
  <si>
    <t>年  度</t>
    <rPh sb="0" eb="1">
      <t>トシ</t>
    </rPh>
    <rPh sb="3" eb="4">
      <t>ド</t>
    </rPh>
    <phoneticPr fontId="2"/>
  </si>
  <si>
    <t>区　　分</t>
    <rPh sb="0" eb="1">
      <t>ク</t>
    </rPh>
    <rPh sb="3" eb="4">
      <t>フン</t>
    </rPh>
    <phoneticPr fontId="2"/>
  </si>
  <si>
    <t>年　度</t>
    <rPh sb="0" eb="1">
      <t>トシ</t>
    </rPh>
    <rPh sb="2" eb="3">
      <t>ド</t>
    </rPh>
    <phoneticPr fontId="2"/>
  </si>
  <si>
    <t>歳出</t>
    <rPh sb="0" eb="1">
      <t>サイ</t>
    </rPh>
    <rPh sb="1" eb="2">
      <t>デ</t>
    </rPh>
    <phoneticPr fontId="2"/>
  </si>
  <si>
    <t>（単位：千円・比率％）</t>
    <rPh sb="1" eb="3">
      <t>タンイ</t>
    </rPh>
    <rPh sb="4" eb="6">
      <t>センエン</t>
    </rPh>
    <rPh sb="7" eb="9">
      <t>ヒリツ</t>
    </rPh>
    <phoneticPr fontId="2"/>
  </si>
  <si>
    <t>平成27年度</t>
    <rPh sb="0" eb="2">
      <t>ヘイセイ</t>
    </rPh>
    <rPh sb="4" eb="6">
      <t>ネンド</t>
    </rPh>
    <phoneticPr fontId="2"/>
  </si>
  <si>
    <t>平成27年度　</t>
    <rPh sb="0" eb="2">
      <t>ヘイセイ</t>
    </rPh>
    <rPh sb="4" eb="6">
      <t>ネンド</t>
    </rPh>
    <phoneticPr fontId="2"/>
  </si>
  <si>
    <t>平成27年度</t>
  </si>
  <si>
    <t>12-1　一般会計・款別歳入歳出決算額</t>
    <rPh sb="5" eb="6">
      <t>イチ</t>
    </rPh>
    <rPh sb="6" eb="7">
      <t>ハン</t>
    </rPh>
    <rPh sb="7" eb="9">
      <t>カイケイ</t>
    </rPh>
    <rPh sb="10" eb="11">
      <t>カン</t>
    </rPh>
    <rPh sb="11" eb="12">
      <t>ベツ</t>
    </rPh>
    <rPh sb="12" eb="14">
      <t>サイニュウ</t>
    </rPh>
    <rPh sb="14" eb="16">
      <t>サイシュツ</t>
    </rPh>
    <rPh sb="16" eb="18">
      <t>ケッサン</t>
    </rPh>
    <rPh sb="18" eb="19">
      <t>ガク</t>
    </rPh>
    <phoneticPr fontId="2"/>
  </si>
  <si>
    <t>12-3　特別会計･歳入歳出決算額</t>
    <rPh sb="5" eb="7">
      <t>トクベツ</t>
    </rPh>
    <rPh sb="7" eb="9">
      <t>カイケイ</t>
    </rPh>
    <rPh sb="10" eb="12">
      <t>サイニュウ</t>
    </rPh>
    <rPh sb="12" eb="14">
      <t>サイシュツ</t>
    </rPh>
    <rPh sb="14" eb="16">
      <t>ケッサン</t>
    </rPh>
    <rPh sb="16" eb="17">
      <t>ガク</t>
    </rPh>
    <phoneticPr fontId="2"/>
  </si>
  <si>
    <t>12-2　年度別歳入歳出総額　</t>
    <rPh sb="5" eb="6">
      <t>ネン</t>
    </rPh>
    <rPh sb="6" eb="7">
      <t>タビ</t>
    </rPh>
    <rPh sb="7" eb="8">
      <t>ベツ</t>
    </rPh>
    <rPh sb="8" eb="9">
      <t>サイ</t>
    </rPh>
    <rPh sb="9" eb="10">
      <t>ニュウ</t>
    </rPh>
    <phoneticPr fontId="2"/>
  </si>
  <si>
    <t>12-4　市税調定額及び収入済額</t>
    <rPh sb="5" eb="7">
      <t>シゼイ</t>
    </rPh>
    <rPh sb="7" eb="8">
      <t>チョウ</t>
    </rPh>
    <rPh sb="8" eb="10">
      <t>テイガク</t>
    </rPh>
    <rPh sb="10" eb="11">
      <t>オヨ</t>
    </rPh>
    <rPh sb="12" eb="14">
      <t>シュウニュウ</t>
    </rPh>
    <rPh sb="14" eb="15">
      <t>スミ</t>
    </rPh>
    <rPh sb="15" eb="16">
      <t>ガク</t>
    </rPh>
    <phoneticPr fontId="2"/>
  </si>
  <si>
    <t>(平成28年5月31日現在）</t>
    <rPh sb="1" eb="3">
      <t>ヘイセイ</t>
    </rPh>
    <rPh sb="5" eb="6">
      <t>ネン</t>
    </rPh>
    <rPh sb="7" eb="8">
      <t>ツキ</t>
    </rPh>
    <rPh sb="10" eb="11">
      <t>ニチ</t>
    </rPh>
    <rPh sb="11" eb="13">
      <t>ゲンザイ</t>
    </rPh>
    <phoneticPr fontId="2"/>
  </si>
  <si>
    <t>科目名</t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</si>
  <si>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</si>
  <si>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</si>
  <si>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</si>
  <si>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</si>
  <si>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</si>
  <si>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</si>
  <si>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</si>
  <si>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</si>
  <si>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</si>
  <si>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</si>
  <si>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</si>
  <si>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</si>
  <si>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</si>
  <si>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</si>
  <si>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</si>
  <si>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</si>
  <si>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</si>
  <si>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</si>
  <si>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</si>
  <si>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</si>
  <si>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</si>
  <si>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国県支出金</t>
    <rPh sb="0" eb="1">
      <t>クニ</t>
    </rPh>
    <rPh sb="1" eb="2">
      <t>ケン</t>
    </rPh>
    <rPh sb="2" eb="5">
      <t>シシュツキン</t>
    </rPh>
    <phoneticPr fontId="2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</si>
  <si>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</si>
  <si>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</si>
  <si>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</si>
  <si>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</si>
  <si>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</si>
  <si>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</si>
  <si>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</si>
  <si>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</si>
  <si>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</si>
  <si>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</si>
  <si>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</si>
  <si>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</si>
  <si>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</si>
  <si>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</si>
  <si>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支出額</t>
    <phoneticPr fontId="2"/>
  </si>
  <si>
    <t>株式等譲渡
所得割交付金</t>
    <rPh sb="0" eb="3">
      <t>カブシキトウ</t>
    </rPh>
    <rPh sb="3" eb="5">
      <t>ジョウト</t>
    </rPh>
    <rPh sb="6" eb="8">
      <t>ショトク</t>
    </rPh>
    <rPh sb="8" eb="9">
      <t>ワリ</t>
    </rPh>
    <rPh sb="9" eb="12">
      <t>コウフキン</t>
    </rPh>
    <phoneticPr fontId="2"/>
  </si>
  <si>
    <t>地方消費税
交付金</t>
    <rPh sb="0" eb="2">
      <t>チホウ</t>
    </rPh>
    <rPh sb="2" eb="5">
      <t>ショウヒゼイ</t>
    </rPh>
    <rPh sb="6" eb="9">
      <t>コウフキン</t>
    </rPh>
    <phoneticPr fontId="2"/>
  </si>
  <si>
    <t>自動車取得税
交付金</t>
    <rPh sb="0" eb="3">
      <t>ジドウシャ</t>
    </rPh>
    <rPh sb="3" eb="5">
      <t>シュトク</t>
    </rPh>
    <rPh sb="5" eb="6">
      <t>ゼイ</t>
    </rPh>
    <rPh sb="7" eb="10">
      <t>コウフキン</t>
    </rPh>
    <phoneticPr fontId="2"/>
  </si>
  <si>
    <t>地方特例
交付金</t>
    <rPh sb="0" eb="2">
      <t>チホウ</t>
    </rPh>
    <rPh sb="2" eb="4">
      <t>トクレイ</t>
    </rPh>
    <rPh sb="5" eb="8">
      <t>コウフキン</t>
    </rPh>
    <phoneticPr fontId="2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</si>
  <si>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2"/>
  </si>
  <si>
    <t>分担金及び
負担金</t>
    <rPh sb="0" eb="3">
      <t>ブンタンキン</t>
    </rPh>
    <rPh sb="3" eb="4">
      <t>オヨ</t>
    </rPh>
    <rPh sb="6" eb="9">
      <t>フタンキン</t>
    </rPh>
    <phoneticPr fontId="2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</si>
  <si>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2"/>
  </si>
  <si>
    <t>資料：財務部（歳入歳出決算書）</t>
    <rPh sb="0" eb="2">
      <t>シリョウ</t>
    </rPh>
    <rPh sb="3" eb="6">
      <t>ザイムブ</t>
    </rPh>
    <rPh sb="7" eb="9">
      <t>サイニュウ</t>
    </rPh>
    <rPh sb="9" eb="11">
      <t>サイシュツ</t>
    </rPh>
    <rPh sb="11" eb="14">
      <t>ケッサンショ</t>
    </rPh>
    <phoneticPr fontId="2"/>
  </si>
  <si>
    <t>資料：財務部（歳入歳出決算書）</t>
    <rPh sb="0" eb="2">
      <t>シリョウ</t>
    </rPh>
    <rPh sb="3" eb="6">
      <t>ザイムブ</t>
    </rPh>
    <rPh sb="7" eb="9">
      <t>サイニュウ</t>
    </rPh>
    <rPh sb="9" eb="11">
      <t>サイシュツ</t>
    </rPh>
    <rPh sb="11" eb="13">
      <t>ケッサン</t>
    </rPh>
    <rPh sb="13" eb="14">
      <t>ショ</t>
    </rPh>
    <phoneticPr fontId="2"/>
  </si>
  <si>
    <t>資料：財務部（税務概要）</t>
    <rPh sb="0" eb="2">
      <t>シリョウ</t>
    </rPh>
    <rPh sb="3" eb="6">
      <t>ザイムブ</t>
    </rPh>
    <rPh sb="7" eb="9">
      <t>ゼイム</t>
    </rPh>
    <rPh sb="9" eb="11">
      <t>ガイヨウ</t>
    </rPh>
    <phoneticPr fontId="2"/>
  </si>
  <si>
    <t>平成25年度</t>
    <phoneticPr fontId="2"/>
  </si>
  <si>
    <t>平成26年度</t>
    <phoneticPr fontId="2"/>
  </si>
  <si>
    <t>平成27年度</t>
    <phoneticPr fontId="2"/>
  </si>
  <si>
    <t>H27年度</t>
    <rPh sb="3" eb="4">
      <t>ネン</t>
    </rPh>
    <rPh sb="4" eb="5">
      <t>ド</t>
    </rPh>
    <phoneticPr fontId="2"/>
  </si>
  <si>
    <t>H27年度（千円）</t>
    <rPh sb="3" eb="4">
      <t>ネン</t>
    </rPh>
    <rPh sb="4" eb="5">
      <t>ド</t>
    </rPh>
    <rPh sb="6" eb="7">
      <t>セン</t>
    </rPh>
    <rPh sb="7" eb="8">
      <t>エン</t>
    </rPh>
    <phoneticPr fontId="2"/>
  </si>
  <si>
    <t>（国県支出金）</t>
    <rPh sb="1" eb="2">
      <t>クニ</t>
    </rPh>
    <rPh sb="2" eb="3">
      <t>ケン</t>
    </rPh>
    <rPh sb="3" eb="6">
      <t>シシュツキン</t>
    </rPh>
    <phoneticPr fontId="2"/>
  </si>
  <si>
    <t>（市債）</t>
    <rPh sb="1" eb="2">
      <t>シ</t>
    </rPh>
    <phoneticPr fontId="2"/>
  </si>
  <si>
    <t>（市税）</t>
    <rPh sb="1" eb="2">
      <t>シ</t>
    </rPh>
    <rPh sb="2" eb="3">
      <t>ゼイ</t>
    </rPh>
    <phoneticPr fontId="2"/>
  </si>
  <si>
    <t>（諸収入）</t>
    <rPh sb="1" eb="2">
      <t>ショ</t>
    </rPh>
    <rPh sb="2" eb="4">
      <t>シュウニュウ</t>
    </rPh>
    <phoneticPr fontId="2"/>
  </si>
  <si>
    <t>（交付金ほか）</t>
    <rPh sb="1" eb="4">
      <t>コウフキン</t>
    </rPh>
    <phoneticPr fontId="2"/>
  </si>
  <si>
    <t>（地方交付税）</t>
    <rPh sb="1" eb="3">
      <t>チホウ</t>
    </rPh>
    <rPh sb="3" eb="6">
      <t>コウフゼイ</t>
    </rPh>
    <phoneticPr fontId="2"/>
  </si>
  <si>
    <t>使用料・
手数料及び
分担金・
負担金</t>
    <phoneticPr fontId="2"/>
  </si>
  <si>
    <t>くくり</t>
    <phoneticPr fontId="2"/>
  </si>
  <si>
    <t>繰入金
繰越金
ほか</t>
    <phoneticPr fontId="2"/>
  </si>
  <si>
    <t>（繰入金
繰越金
ほか）</t>
    <phoneticPr fontId="2"/>
  </si>
  <si>
    <t>市税・諸収入以外</t>
    <rPh sb="0" eb="1">
      <t>シ</t>
    </rPh>
    <rPh sb="1" eb="2">
      <t>ゼイ</t>
    </rPh>
    <rPh sb="3" eb="4">
      <t>ショ</t>
    </rPh>
    <rPh sb="4" eb="6">
      <t>シュウニュウ</t>
    </rPh>
    <rPh sb="6" eb="8">
      <t>イガイ</t>
    </rPh>
    <phoneticPr fontId="2"/>
  </si>
  <si>
    <t>（その他）</t>
    <rPh sb="3" eb="4">
      <t>タ</t>
    </rPh>
    <phoneticPr fontId="2"/>
  </si>
  <si>
    <t>その他</t>
    <rPh sb="2" eb="3">
      <t>タ</t>
    </rPh>
    <phoneticPr fontId="2"/>
  </si>
  <si>
    <t>市債・地方交付税以外</t>
    <rPh sb="0" eb="1">
      <t>シ</t>
    </rPh>
    <rPh sb="3" eb="5">
      <t>チホウ</t>
    </rPh>
    <rPh sb="5" eb="8">
      <t>コウフゼイ</t>
    </rPh>
    <rPh sb="8" eb="10">
      <t>イガイ</t>
    </rPh>
    <phoneticPr fontId="2"/>
  </si>
  <si>
    <t>区　分</t>
    <rPh sb="0" eb="1">
      <t>ク</t>
    </rPh>
    <rPh sb="2" eb="3">
      <t>ブン</t>
    </rPh>
    <phoneticPr fontId="2"/>
  </si>
  <si>
    <t>23表　一般会計歳入歳出決算額の推移</t>
    <rPh sb="2" eb="3">
      <t>ヒョウ</t>
    </rPh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5">
      <t>ガク</t>
    </rPh>
    <rPh sb="16" eb="18">
      <t>スイイ</t>
    </rPh>
    <phoneticPr fontId="2"/>
  </si>
  <si>
    <t xml:space="preserve"> 24表　平成27年度一般会計歳入歳出決算額内訳</t>
    <rPh sb="3" eb="4">
      <t>ヒョウ</t>
    </rPh>
    <rPh sb="5" eb="7">
      <t>ヘイセイ</t>
    </rPh>
    <rPh sb="9" eb="10">
      <t>ネン</t>
    </rPh>
    <rPh sb="10" eb="11">
      <t>タビ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ケッサン</t>
    </rPh>
    <rPh sb="21" eb="22">
      <t>ガク</t>
    </rPh>
    <rPh sb="22" eb="2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</si>
</sst>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0"/>
    <numFmt numFmtId="177" formatCode="0.0"/>
    <numFmt numFmtId="178" formatCode="#,##0_ "/>
    <numFmt numFmtId="179" formatCode="#,##0_ ;[Red]\-#,##0\ "/>
    <numFmt numFmtId="180" formatCode="#,##0.0_ "/>
    <numFmt numFmtId="181" formatCode="0.0_ "/>
    <numFmt numFmtId="182" formatCode="0.00_);[Red]\(0.00\)"/>
    <numFmt numFmtId="183" formatCode="0.0_);[Red]\(0.0\)"/>
    <numFmt numFmtId="184" formatCode="#,##0,_ "/>
    <numFmt numFmtId="185" formatCode="\ #,##0,_ "/>
    <numFmt numFmtId="186" formatCode="0;[Red]0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trike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C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sz val="9"/>
      <color rgb="FFFFC000"/>
      <name val="ＭＳ Ｐ明朝"/>
      <family val="1"/>
      <charset val="128"/>
    </font>
    <font>
      <sz val="9"/>
      <color theme="9" tint="0.59999389629810485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9"/>
      <color theme="4" tint="0.59999389629810485"/>
      <name val="ＭＳ Ｐ明朝"/>
      <family val="1"/>
      <charset val="128"/>
    </font>
    <font>
      <sz val="10"/>
      <color rgb="FFFFC000"/>
      <name val="ＭＳ Ｐゴシック"/>
      <family val="3"/>
      <charset val="128"/>
    </font>
    <font>
      <sz val="10"/>
      <color theme="4" tint="0.59999389629810485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theme="9" tint="0.59999389629810485"/>
      <name val="ＭＳ Ｐゴシック"/>
      <family val="3"/>
      <charset val="128"/>
    </font>
    <font>
      <sz val="9"/>
      <color rgb="FFFFC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theme="4" tint="0.59999389629810485"/>
      <name val="ＭＳ Ｐゴシック"/>
      <family val="3"/>
      <charset val="128"/>
    </font>
    <font>
      <sz val="9"/>
      <color theme="9" tint="0.59999389629810485"/>
      <name val="ＭＳ Ｐゴシック"/>
      <family val="3"/>
      <charset val="128"/>
    </font>
    <font>
      <sz val="10"/>
      <color rgb="FFFFC000"/>
      <name val="ＭＳ Ｐ明朝"/>
      <family val="1"/>
      <charset val="128"/>
    </font>
    <font>
      <sz val="10"/>
      <color rgb="FF0000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  <xf numFmtId="0" fontId="31" fillId="0" borderId="0">
      <alignment vertical="center"/>
    </xf>
  </cellStyleXfs>
  <cellXfs count="333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distributed" vertical="center" justifyLastLine="1"/>
    </xf>
    <xf numFmtId="38" fontId="7" fillId="0" borderId="0" xfId="2" applyFont="1" applyFill="1" applyAlignment="1">
      <alignment vertical="center"/>
    </xf>
    <xf numFmtId="38" fontId="4" fillId="0" borderId="0" xfId="2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1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center"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38" fontId="5" fillId="0" borderId="10" xfId="2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center" vertical="center"/>
    </xf>
    <xf numFmtId="184" fontId="4" fillId="0" borderId="9" xfId="2" applyNumberFormat="1" applyFont="1" applyBorder="1" applyAlignment="1">
      <alignment vertical="center"/>
    </xf>
    <xf numFmtId="38" fontId="5" fillId="0" borderId="11" xfId="2" applyFont="1" applyFill="1" applyBorder="1" applyAlignment="1">
      <alignment horizontal="distributed" vertical="center" justifyLastLine="1"/>
    </xf>
    <xf numFmtId="38" fontId="4" fillId="0" borderId="9" xfId="2" applyFont="1" applyFill="1" applyBorder="1" applyAlignment="1">
      <alignment vertical="center"/>
    </xf>
    <xf numFmtId="38" fontId="4" fillId="0" borderId="9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15" fillId="0" borderId="0" xfId="2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0" fillId="0" borderId="0" xfId="0" applyFont="1"/>
    <xf numFmtId="186" fontId="0" fillId="0" borderId="0" xfId="0" applyNumberFormat="1"/>
    <xf numFmtId="0" fontId="14" fillId="0" borderId="0" xfId="0" applyFont="1"/>
    <xf numFmtId="0" fontId="4" fillId="0" borderId="0" xfId="0" applyFont="1" applyBorder="1" applyAlignment="1">
      <alignment horizontal="distributed" vertical="center" justifyLastLine="1"/>
    </xf>
    <xf numFmtId="0" fontId="0" fillId="0" borderId="0" xfId="0" applyBorder="1"/>
    <xf numFmtId="0" fontId="4" fillId="0" borderId="0" xfId="0" applyFont="1" applyBorder="1" applyAlignment="1">
      <alignment horizontal="distributed" vertical="center"/>
    </xf>
    <xf numFmtId="178" fontId="4" fillId="0" borderId="0" xfId="0" applyNumberFormat="1" applyFont="1" applyBorder="1" applyAlignment="1">
      <alignment vertical="center"/>
    </xf>
    <xf numFmtId="181" fontId="0" fillId="0" borderId="0" xfId="0" applyNumberFormat="1" applyBorder="1"/>
    <xf numFmtId="178" fontId="4" fillId="0" borderId="0" xfId="0" applyNumberFormat="1" applyFont="1" applyFill="1" applyBorder="1" applyAlignment="1">
      <alignment vertical="center"/>
    </xf>
    <xf numFmtId="181" fontId="0" fillId="0" borderId="0" xfId="0" applyNumberFormat="1"/>
    <xf numFmtId="0" fontId="4" fillId="0" borderId="0" xfId="0" applyFont="1" applyAlignment="1">
      <alignment vertical="center"/>
    </xf>
    <xf numFmtId="38" fontId="15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178" fontId="19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19" fillId="0" borderId="0" xfId="0" applyFont="1" applyBorder="1" applyAlignment="1">
      <alignment wrapText="1"/>
    </xf>
    <xf numFmtId="0" fontId="18" fillId="0" borderId="0" xfId="0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8" fontId="0" fillId="0" borderId="0" xfId="0" applyNumberFormat="1"/>
    <xf numFmtId="38" fontId="15" fillId="0" borderId="0" xfId="0" applyNumberFormat="1" applyFont="1"/>
    <xf numFmtId="178" fontId="5" fillId="0" borderId="13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9" fontId="5" fillId="0" borderId="9" xfId="0" applyNumberFormat="1" applyFont="1" applyBorder="1" applyAlignment="1">
      <alignment vertical="center"/>
    </xf>
    <xf numFmtId="184" fontId="5" fillId="0" borderId="9" xfId="0" applyNumberFormat="1" applyFont="1" applyFill="1" applyBorder="1" applyAlignment="1">
      <alignment vertical="center"/>
    </xf>
    <xf numFmtId="184" fontId="5" fillId="0" borderId="9" xfId="0" applyNumberFormat="1" applyFont="1" applyBorder="1" applyAlignment="1">
      <alignment vertical="center"/>
    </xf>
    <xf numFmtId="184" fontId="5" fillId="0" borderId="5" xfId="0" applyNumberFormat="1" applyFont="1" applyFill="1" applyBorder="1" applyAlignment="1">
      <alignment vertical="center"/>
    </xf>
    <xf numFmtId="184" fontId="4" fillId="0" borderId="0" xfId="2" applyNumberFormat="1" applyFont="1" applyAlignment="1">
      <alignment vertical="center"/>
    </xf>
    <xf numFmtId="184" fontId="4" fillId="0" borderId="10" xfId="2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84" fontId="4" fillId="0" borderId="9" xfId="2" applyNumberFormat="1" applyFont="1" applyFill="1" applyBorder="1" applyAlignment="1">
      <alignment vertical="center"/>
    </xf>
    <xf numFmtId="184" fontId="4" fillId="0" borderId="11" xfId="2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/>
    </xf>
    <xf numFmtId="0" fontId="16" fillId="0" borderId="14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 justifyLastLine="1"/>
    </xf>
    <xf numFmtId="0" fontId="31" fillId="2" borderId="0" xfId="0" applyFont="1" applyFill="1"/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vertical="center"/>
    </xf>
    <xf numFmtId="184" fontId="6" fillId="0" borderId="0" xfId="3" applyNumberFormat="1" applyFont="1" applyFill="1" applyBorder="1" applyAlignment="1">
      <alignment vertical="center"/>
    </xf>
    <xf numFmtId="180" fontId="9" fillId="0" borderId="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84" fontId="16" fillId="0" borderId="11" xfId="2" applyNumberFormat="1" applyFont="1" applyFill="1" applyBorder="1" applyAlignment="1">
      <alignment vertical="center"/>
    </xf>
    <xf numFmtId="184" fontId="7" fillId="0" borderId="0" xfId="3" applyNumberFormat="1" applyFont="1" applyAlignment="1">
      <alignment vertical="center"/>
    </xf>
    <xf numFmtId="182" fontId="4" fillId="0" borderId="5" xfId="0" applyNumberFormat="1" applyFont="1" applyFill="1" applyBorder="1" applyAlignment="1">
      <alignment vertical="center"/>
    </xf>
    <xf numFmtId="184" fontId="7" fillId="0" borderId="0" xfId="3" applyNumberFormat="1" applyFont="1" applyFill="1" applyBorder="1" applyAlignment="1">
      <alignment vertical="center"/>
    </xf>
    <xf numFmtId="180" fontId="4" fillId="0" borderId="5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distributed" vertical="center"/>
    </xf>
    <xf numFmtId="0" fontId="16" fillId="0" borderId="3" xfId="0" applyFont="1" applyFill="1" applyBorder="1" applyAlignment="1">
      <alignment horizontal="distributed" vertical="center"/>
    </xf>
    <xf numFmtId="0" fontId="16" fillId="0" borderId="11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38" fontId="16" fillId="0" borderId="13" xfId="2" applyFont="1" applyBorder="1" applyAlignment="1">
      <alignment vertical="center"/>
    </xf>
    <xf numFmtId="38" fontId="16" fillId="0" borderId="4" xfId="2" applyFont="1" applyBorder="1" applyAlignment="1">
      <alignment vertical="center"/>
    </xf>
    <xf numFmtId="184" fontId="16" fillId="0" borderId="13" xfId="2" applyNumberFormat="1" applyFont="1" applyBorder="1" applyAlignment="1">
      <alignment vertical="center"/>
    </xf>
    <xf numFmtId="184" fontId="16" fillId="0" borderId="4" xfId="2" applyNumberFormat="1" applyFont="1" applyBorder="1" applyAlignment="1">
      <alignment vertical="center"/>
    </xf>
    <xf numFmtId="38" fontId="16" fillId="0" borderId="9" xfId="2" applyFont="1" applyBorder="1" applyAlignment="1">
      <alignment vertical="center"/>
    </xf>
    <xf numFmtId="38" fontId="16" fillId="0" borderId="5" xfId="2" applyFont="1" applyBorder="1" applyAlignment="1">
      <alignment vertical="center"/>
    </xf>
    <xf numFmtId="184" fontId="16" fillId="0" borderId="9" xfId="2" applyNumberFormat="1" applyFont="1" applyBorder="1" applyAlignment="1">
      <alignment vertical="center"/>
    </xf>
    <xf numFmtId="184" fontId="16" fillId="0" borderId="5" xfId="2" applyNumberFormat="1" applyFont="1" applyBorder="1" applyAlignment="1">
      <alignment vertical="center"/>
    </xf>
    <xf numFmtId="178" fontId="16" fillId="0" borderId="12" xfId="0" applyNumberFormat="1" applyFont="1" applyFill="1" applyBorder="1" applyAlignment="1">
      <alignment vertical="center"/>
    </xf>
    <xf numFmtId="184" fontId="16" fillId="0" borderId="12" xfId="0" applyNumberFormat="1" applyFont="1" applyFill="1" applyBorder="1" applyAlignment="1">
      <alignment vertical="center"/>
    </xf>
    <xf numFmtId="184" fontId="16" fillId="0" borderId="6" xfId="0" applyNumberFormat="1" applyFont="1" applyFill="1" applyBorder="1" applyAlignment="1">
      <alignment vertical="center"/>
    </xf>
    <xf numFmtId="38" fontId="16" fillId="0" borderId="9" xfId="2" applyFont="1" applyFill="1" applyBorder="1" applyAlignment="1">
      <alignment horizontal="right" vertical="center"/>
    </xf>
    <xf numFmtId="38" fontId="16" fillId="0" borderId="5" xfId="2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0" applyFont="1"/>
    <xf numFmtId="38" fontId="34" fillId="0" borderId="0" xfId="3" applyFont="1" applyFill="1" applyBorder="1" applyAlignment="1">
      <alignment vertical="center"/>
    </xf>
    <xf numFmtId="38" fontId="35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38" fontId="35" fillId="0" borderId="0" xfId="0" applyNumberFormat="1" applyFont="1" applyBorder="1"/>
    <xf numFmtId="38" fontId="4" fillId="0" borderId="15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38" fontId="0" fillId="0" borderId="0" xfId="2" applyFont="1"/>
    <xf numFmtId="0" fontId="0" fillId="0" borderId="0" xfId="0" applyAlignment="1">
      <alignment horizontal="center"/>
    </xf>
    <xf numFmtId="0" fontId="0" fillId="0" borderId="0" xfId="0" applyFont="1"/>
    <xf numFmtId="186" fontId="0" fillId="0" borderId="0" xfId="0" applyNumberFormat="1" applyFont="1"/>
    <xf numFmtId="0" fontId="15" fillId="0" borderId="0" xfId="0" applyFont="1" applyAlignment="1">
      <alignment vertical="center"/>
    </xf>
    <xf numFmtId="0" fontId="15" fillId="0" borderId="0" xfId="0" applyFont="1"/>
    <xf numFmtId="38" fontId="15" fillId="0" borderId="0" xfId="2" applyFont="1" applyAlignment="1">
      <alignment vertical="center"/>
    </xf>
    <xf numFmtId="38" fontId="15" fillId="0" borderId="0" xfId="2" applyFont="1"/>
    <xf numFmtId="38" fontId="0" fillId="0" borderId="0" xfId="0" applyNumberFormat="1"/>
    <xf numFmtId="38" fontId="5" fillId="0" borderId="11" xfId="3" applyFont="1" applyFill="1" applyBorder="1" applyAlignment="1">
      <alignment vertical="center"/>
    </xf>
    <xf numFmtId="0" fontId="18" fillId="0" borderId="11" xfId="0" applyFont="1" applyBorder="1" applyAlignment="1">
      <alignment wrapText="1"/>
    </xf>
    <xf numFmtId="38" fontId="5" fillId="0" borderId="11" xfId="0" applyNumberFormat="1" applyFont="1" applyBorder="1"/>
    <xf numFmtId="0" fontId="18" fillId="0" borderId="11" xfId="0" applyFont="1" applyFill="1" applyBorder="1" applyAlignment="1">
      <alignment horizontal="distributed" vertical="center"/>
    </xf>
    <xf numFmtId="0" fontId="19" fillId="0" borderId="11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181" fontId="0" fillId="0" borderId="11" xfId="0" applyNumberFormat="1" applyFont="1" applyBorder="1"/>
    <xf numFmtId="38" fontId="4" fillId="0" borderId="11" xfId="3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178" fontId="15" fillId="0" borderId="11" xfId="0" applyNumberFormat="1" applyFont="1" applyFill="1" applyBorder="1" applyAlignment="1">
      <alignment vertical="center"/>
    </xf>
    <xf numFmtId="180" fontId="15" fillId="0" borderId="11" xfId="0" applyNumberFormat="1" applyFont="1" applyFill="1" applyBorder="1" applyAlignment="1">
      <alignment vertical="center"/>
    </xf>
    <xf numFmtId="0" fontId="26" fillId="0" borderId="0" xfId="0" applyFont="1" applyAlignment="1">
      <alignment horizontal="distributed" vertical="center"/>
    </xf>
    <xf numFmtId="178" fontId="5" fillId="0" borderId="11" xfId="0" applyNumberFormat="1" applyFont="1" applyFill="1" applyBorder="1" applyAlignment="1">
      <alignment horizontal="right" vertical="center"/>
    </xf>
    <xf numFmtId="0" fontId="0" fillId="0" borderId="0" xfId="0" applyFont="1" applyBorder="1"/>
    <xf numFmtId="178" fontId="15" fillId="0" borderId="0" xfId="0" applyNumberFormat="1" applyFont="1"/>
    <xf numFmtId="38" fontId="15" fillId="0" borderId="0" xfId="2" applyFont="1" applyFill="1"/>
    <xf numFmtId="176" fontId="9" fillId="0" borderId="0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distributed" vertical="center" justifyLastLine="1"/>
    </xf>
    <xf numFmtId="181" fontId="4" fillId="0" borderId="5" xfId="0" applyNumberFormat="1" applyFont="1" applyFill="1" applyBorder="1" applyAlignment="1">
      <alignment vertical="center"/>
    </xf>
    <xf numFmtId="181" fontId="4" fillId="0" borderId="11" xfId="0" applyNumberFormat="1" applyFont="1" applyFill="1" applyBorder="1" applyAlignment="1">
      <alignment vertical="center"/>
    </xf>
    <xf numFmtId="185" fontId="7" fillId="0" borderId="11" xfId="3" applyNumberFormat="1" applyFont="1" applyFill="1" applyBorder="1" applyAlignment="1">
      <alignment horizontal="right" vertical="center"/>
    </xf>
    <xf numFmtId="185" fontId="4" fillId="0" borderId="0" xfId="0" applyNumberFormat="1" applyFont="1" applyFill="1" applyAlignment="1">
      <alignment vertical="center"/>
    </xf>
    <xf numFmtId="185" fontId="7" fillId="0" borderId="0" xfId="2" applyNumberFormat="1" applyFont="1" applyAlignment="1">
      <alignment vertical="center"/>
    </xf>
    <xf numFmtId="178" fontId="16" fillId="0" borderId="4" xfId="0" applyNumberFormat="1" applyFont="1" applyFill="1" applyBorder="1" applyAlignment="1">
      <alignment vertical="center"/>
    </xf>
    <xf numFmtId="184" fontId="7" fillId="0" borderId="5" xfId="3" applyNumberFormat="1" applyFont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 wrapText="1"/>
    </xf>
    <xf numFmtId="184" fontId="9" fillId="0" borderId="0" xfId="0" applyNumberFormat="1" applyFont="1" applyFill="1" applyAlignment="1">
      <alignment vertical="center"/>
    </xf>
    <xf numFmtId="184" fontId="0" fillId="0" borderId="13" xfId="3" applyNumberFormat="1" applyFont="1" applyBorder="1" applyAlignment="1">
      <alignment vertical="center"/>
    </xf>
    <xf numFmtId="184" fontId="0" fillId="0" borderId="4" xfId="3" applyNumberFormat="1" applyFont="1" applyBorder="1" applyAlignment="1">
      <alignment vertical="center"/>
    </xf>
    <xf numFmtId="184" fontId="0" fillId="0" borderId="9" xfId="3" applyNumberFormat="1" applyFont="1" applyBorder="1" applyAlignment="1">
      <alignment vertical="center"/>
    </xf>
    <xf numFmtId="184" fontId="0" fillId="0" borderId="5" xfId="3" applyNumberFormat="1" applyFont="1" applyBorder="1" applyAlignment="1">
      <alignment vertical="center"/>
    </xf>
    <xf numFmtId="184" fontId="0" fillId="0" borderId="12" xfId="0" applyNumberFormat="1" applyFont="1" applyFill="1" applyBorder="1" applyAlignment="1">
      <alignment vertical="center"/>
    </xf>
    <xf numFmtId="184" fontId="0" fillId="0" borderId="6" xfId="0" applyNumberFormat="1" applyFont="1" applyFill="1" applyBorder="1" applyAlignment="1">
      <alignment vertical="center"/>
    </xf>
    <xf numFmtId="178" fontId="15" fillId="0" borderId="12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178" fontId="15" fillId="0" borderId="6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38" fontId="7" fillId="0" borderId="16" xfId="3" applyFont="1" applyFill="1" applyBorder="1" applyAlignment="1">
      <alignment vertical="center"/>
    </xf>
    <xf numFmtId="38" fontId="7" fillId="0" borderId="16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distributed" vertical="center"/>
    </xf>
    <xf numFmtId="184" fontId="6" fillId="0" borderId="2" xfId="3" applyNumberFormat="1" applyFont="1" applyFill="1" applyBorder="1" applyAlignment="1">
      <alignment vertical="center"/>
    </xf>
    <xf numFmtId="185" fontId="7" fillId="0" borderId="14" xfId="3" applyNumberFormat="1" applyFont="1" applyFill="1" applyBorder="1" applyAlignment="1">
      <alignment vertical="center"/>
    </xf>
    <xf numFmtId="184" fontId="0" fillId="0" borderId="14" xfId="3" applyNumberFormat="1" applyFont="1" applyFill="1" applyBorder="1" applyAlignment="1">
      <alignment vertical="center"/>
    </xf>
    <xf numFmtId="38" fontId="0" fillId="0" borderId="9" xfId="2" applyFont="1" applyFill="1" applyBorder="1" applyAlignment="1">
      <alignment horizontal="right" vertical="center"/>
    </xf>
    <xf numFmtId="38" fontId="0" fillId="0" borderId="5" xfId="2" applyFont="1" applyFill="1" applyBorder="1" applyAlignment="1">
      <alignment horizontal="right" vertical="center"/>
    </xf>
    <xf numFmtId="184" fontId="16" fillId="0" borderId="13" xfId="3" applyNumberFormat="1" applyFont="1" applyBorder="1" applyAlignment="1">
      <alignment vertical="center"/>
    </xf>
    <xf numFmtId="184" fontId="16" fillId="0" borderId="4" xfId="3" applyNumberFormat="1" applyFont="1" applyBorder="1" applyAlignment="1">
      <alignment vertical="center"/>
    </xf>
    <xf numFmtId="184" fontId="16" fillId="0" borderId="9" xfId="3" applyNumberFormat="1" applyFont="1" applyBorder="1" applyAlignment="1">
      <alignment vertical="center"/>
    </xf>
    <xf numFmtId="184" fontId="16" fillId="0" borderId="5" xfId="3" applyNumberFormat="1" applyFont="1" applyBorder="1" applyAlignment="1">
      <alignment vertical="center"/>
    </xf>
    <xf numFmtId="184" fontId="0" fillId="0" borderId="9" xfId="3" applyNumberFormat="1" applyFont="1" applyBorder="1" applyAlignment="1">
      <alignment horizontal="right" vertical="center"/>
    </xf>
    <xf numFmtId="184" fontId="0" fillId="0" borderId="5" xfId="3" applyNumberFormat="1" applyFont="1" applyBorder="1" applyAlignment="1">
      <alignment horizontal="right" vertical="center"/>
    </xf>
    <xf numFmtId="38" fontId="28" fillId="0" borderId="10" xfId="2" applyFont="1" applyFill="1" applyBorder="1" applyAlignment="1">
      <alignment horizontal="distributed" vertical="center" justifyLastLine="1"/>
    </xf>
    <xf numFmtId="38" fontId="29" fillId="0" borderId="5" xfId="3" applyFont="1" applyFill="1" applyBorder="1" applyAlignment="1">
      <alignment vertical="center"/>
    </xf>
    <xf numFmtId="38" fontId="36" fillId="0" borderId="5" xfId="3" applyFont="1" applyFill="1" applyBorder="1" applyAlignment="1">
      <alignment vertical="center"/>
    </xf>
    <xf numFmtId="38" fontId="29" fillId="0" borderId="5" xfId="3" applyFont="1" applyFill="1" applyBorder="1" applyAlignment="1">
      <alignment horizontal="right" vertical="center"/>
    </xf>
    <xf numFmtId="38" fontId="4" fillId="0" borderId="5" xfId="3" applyFont="1" applyFill="1" applyBorder="1" applyAlignment="1">
      <alignment vertical="center"/>
    </xf>
    <xf numFmtId="38" fontId="35" fillId="0" borderId="5" xfId="3" applyFont="1" applyFill="1" applyBorder="1" applyAlignment="1">
      <alignment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38" fontId="29" fillId="0" borderId="4" xfId="3" applyFont="1" applyFill="1" applyBorder="1" applyAlignment="1">
      <alignment vertical="center"/>
    </xf>
    <xf numFmtId="38" fontId="29" fillId="0" borderId="6" xfId="3" applyFont="1" applyFill="1" applyBorder="1" applyAlignment="1">
      <alignment vertical="center"/>
    </xf>
    <xf numFmtId="184" fontId="4" fillId="0" borderId="9" xfId="3" applyNumberFormat="1" applyFont="1" applyBorder="1" applyAlignment="1">
      <alignment vertical="center"/>
    </xf>
    <xf numFmtId="184" fontId="4" fillId="0" borderId="11" xfId="3" applyNumberFormat="1" applyFont="1" applyFill="1" applyBorder="1" applyAlignment="1">
      <alignment vertical="center"/>
    </xf>
    <xf numFmtId="184" fontId="4" fillId="0" borderId="0" xfId="3" applyNumberFormat="1" applyFont="1" applyAlignment="1">
      <alignment vertical="center"/>
    </xf>
    <xf numFmtId="179" fontId="14" fillId="0" borderId="0" xfId="2" applyNumberFormat="1" applyFont="1"/>
    <xf numFmtId="179" fontId="14" fillId="3" borderId="0" xfId="2" applyNumberFormat="1" applyFont="1" applyFill="1"/>
    <xf numFmtId="38" fontId="4" fillId="0" borderId="11" xfId="2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38" fontId="16" fillId="0" borderId="11" xfId="2" applyFont="1" applyFill="1" applyBorder="1" applyAlignment="1">
      <alignment vertical="center"/>
    </xf>
    <xf numFmtId="38" fontId="15" fillId="0" borderId="0" xfId="3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37" fillId="0" borderId="0" xfId="0" applyFont="1"/>
    <xf numFmtId="185" fontId="5" fillId="0" borderId="11" xfId="3" applyNumberFormat="1" applyFont="1" applyFill="1" applyBorder="1" applyAlignment="1">
      <alignment vertical="center"/>
    </xf>
    <xf numFmtId="0" fontId="38" fillId="0" borderId="0" xfId="0" applyFont="1"/>
    <xf numFmtId="181" fontId="37" fillId="0" borderId="0" xfId="0" applyNumberFormat="1" applyFont="1" applyBorder="1"/>
    <xf numFmtId="181" fontId="38" fillId="0" borderId="0" xfId="0" applyNumberFormat="1" applyFont="1" applyBorder="1"/>
    <xf numFmtId="185" fontId="39" fillId="0" borderId="0" xfId="0" applyNumberFormat="1" applyFont="1"/>
    <xf numFmtId="185" fontId="40" fillId="0" borderId="0" xfId="0" applyNumberFormat="1" applyFont="1" applyBorder="1"/>
    <xf numFmtId="185" fontId="41" fillId="0" borderId="11" xfId="3" applyNumberFormat="1" applyFont="1" applyFill="1" applyBorder="1" applyAlignment="1">
      <alignment vertical="center"/>
    </xf>
    <xf numFmtId="185" fontId="42" fillId="0" borderId="11" xfId="0" applyNumberFormat="1" applyFont="1" applyBorder="1"/>
    <xf numFmtId="185" fontId="43" fillId="0" borderId="11" xfId="3" applyNumberFormat="1" applyFont="1" applyFill="1" applyBorder="1" applyAlignment="1">
      <alignment vertical="center"/>
    </xf>
    <xf numFmtId="185" fontId="43" fillId="0" borderId="11" xfId="0" applyNumberFormat="1" applyFont="1" applyBorder="1"/>
    <xf numFmtId="185" fontId="44" fillId="0" borderId="11" xfId="3" applyNumberFormat="1" applyFont="1" applyFill="1" applyBorder="1" applyAlignment="1">
      <alignment vertical="center"/>
    </xf>
    <xf numFmtId="0" fontId="37" fillId="0" borderId="0" xfId="0" applyFont="1" applyBorder="1"/>
    <xf numFmtId="0" fontId="38" fillId="0" borderId="0" xfId="0" applyFont="1" applyBorder="1"/>
    <xf numFmtId="0" fontId="37" fillId="0" borderId="2" xfId="0" applyFont="1" applyBorder="1"/>
    <xf numFmtId="0" fontId="0" fillId="0" borderId="2" xfId="0" applyBorder="1"/>
    <xf numFmtId="0" fontId="38" fillId="0" borderId="2" xfId="0" applyFont="1" applyBorder="1"/>
    <xf numFmtId="185" fontId="45" fillId="0" borderId="9" xfId="2" applyNumberFormat="1" applyFont="1" applyBorder="1" applyAlignment="1">
      <alignment vertical="center"/>
    </xf>
    <xf numFmtId="185" fontId="46" fillId="0" borderId="9" xfId="2" applyNumberFormat="1" applyFont="1" applyBorder="1" applyAlignment="1">
      <alignment vertical="center"/>
    </xf>
    <xf numFmtId="185" fontId="47" fillId="0" borderId="9" xfId="2" applyNumberFormat="1" applyFont="1" applyBorder="1" applyAlignment="1">
      <alignment vertical="center"/>
    </xf>
    <xf numFmtId="185" fontId="48" fillId="0" borderId="9" xfId="2" applyNumberFormat="1" applyFont="1" applyBorder="1" applyAlignment="1">
      <alignment vertical="center"/>
    </xf>
    <xf numFmtId="177" fontId="37" fillId="0" borderId="9" xfId="0" applyNumberFormat="1" applyFont="1" applyBorder="1"/>
    <xf numFmtId="0" fontId="0" fillId="0" borderId="9" xfId="0" applyBorder="1"/>
    <xf numFmtId="177" fontId="0" fillId="0" borderId="9" xfId="0" applyNumberFormat="1" applyBorder="1"/>
    <xf numFmtId="0" fontId="38" fillId="0" borderId="9" xfId="0" applyFont="1" applyBorder="1"/>
    <xf numFmtId="0" fontId="37" fillId="0" borderId="9" xfId="0" applyFont="1" applyBorder="1"/>
    <xf numFmtId="0" fontId="14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8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37" fillId="0" borderId="15" xfId="0" applyFont="1" applyBorder="1"/>
    <xf numFmtId="0" fontId="38" fillId="0" borderId="7" xfId="0" applyFont="1" applyBorder="1"/>
    <xf numFmtId="0" fontId="38" fillId="0" borderId="3" xfId="0" applyFont="1" applyBorder="1"/>
    <xf numFmtId="185" fontId="47" fillId="0" borderId="12" xfId="2" applyNumberFormat="1" applyFont="1" applyBorder="1" applyAlignment="1">
      <alignment vertical="center"/>
    </xf>
    <xf numFmtId="0" fontId="38" fillId="0" borderId="12" xfId="0" applyFont="1" applyBorder="1"/>
    <xf numFmtId="0" fontId="0" fillId="0" borderId="8" xfId="0" applyBorder="1"/>
    <xf numFmtId="177" fontId="0" fillId="0" borderId="11" xfId="0" applyNumberFormat="1" applyBorder="1"/>
    <xf numFmtId="184" fontId="4" fillId="0" borderId="0" xfId="3" applyNumberFormat="1" applyFont="1" applyFill="1" applyBorder="1" applyAlignment="1">
      <alignment vertical="center"/>
    </xf>
    <xf numFmtId="185" fontId="0" fillId="0" borderId="0" xfId="0" applyNumberFormat="1" applyBorder="1"/>
    <xf numFmtId="185" fontId="4" fillId="0" borderId="11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53" fillId="0" borderId="11" xfId="0" applyFont="1" applyBorder="1" applyAlignment="1">
      <alignment horizontal="left" vertical="center" wrapText="1"/>
    </xf>
    <xf numFmtId="0" fontId="54" fillId="0" borderId="11" xfId="0" applyFont="1" applyFill="1" applyBorder="1" applyAlignment="1">
      <alignment horizontal="left" vertical="center"/>
    </xf>
    <xf numFmtId="0" fontId="54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/>
    </xf>
    <xf numFmtId="0" fontId="0" fillId="0" borderId="2" xfId="0" applyFont="1" applyBorder="1"/>
    <xf numFmtId="0" fontId="7" fillId="0" borderId="15" xfId="0" applyFont="1" applyBorder="1" applyAlignment="1">
      <alignment horizontal="left" vertical="center" wrapText="1"/>
    </xf>
    <xf numFmtId="185" fontId="5" fillId="0" borderId="15" xfId="3" applyNumberFormat="1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 wrapText="1"/>
    </xf>
    <xf numFmtId="38" fontId="15" fillId="0" borderId="18" xfId="2" applyFont="1" applyFill="1" applyBorder="1" applyAlignment="1">
      <alignment horizontal="distributed" vertical="center" justifyLastLine="1"/>
    </xf>
    <xf numFmtId="38" fontId="15" fillId="0" borderId="10" xfId="2" applyFont="1" applyFill="1" applyBorder="1" applyAlignment="1">
      <alignment horizontal="distributed" vertical="center" justifyLastLine="1"/>
    </xf>
    <xf numFmtId="0" fontId="30" fillId="0" borderId="0" xfId="0" applyFont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8" fontId="4" fillId="0" borderId="11" xfId="3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13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center" vertical="center" justifyLastLine="1"/>
    </xf>
    <xf numFmtId="0" fontId="0" fillId="0" borderId="8" xfId="0" applyFont="1" applyFill="1" applyBorder="1" applyAlignment="1">
      <alignment horizontal="center" vertical="center" justifyLastLine="1"/>
    </xf>
    <xf numFmtId="0" fontId="20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8" xfId="0" applyFont="1" applyFill="1" applyBorder="1" applyAlignment="1">
      <alignment horizontal="center" vertical="center" justifyLastLine="1"/>
    </xf>
    <xf numFmtId="38" fontId="4" fillId="0" borderId="10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20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 justifyLastLine="1"/>
    </xf>
    <xf numFmtId="38" fontId="4" fillId="0" borderId="3" xfId="2" applyFont="1" applyFill="1" applyBorder="1" applyAlignment="1">
      <alignment horizontal="center" vertical="center" justifyLastLine="1"/>
    </xf>
    <xf numFmtId="38" fontId="20" fillId="0" borderId="0" xfId="2" applyFont="1" applyFill="1" applyAlignment="1">
      <alignment horizontal="center" vertical="center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8341021405022"/>
          <c:y val="0.11854103343465046"/>
          <c:w val="0.82816901408450705"/>
          <c:h val="0.8389063976022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'23表 一般会計歳入歳出決算額の推移'!$B$37</c:f>
              <c:strCache>
                <c:ptCount val="1"/>
                <c:pt idx="0">
                  <c:v>歳入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'23表 一般会計歳入歳出決算額の推移'!$A$38:$A$42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'23表 一般会計歳入歳出決算額の推移'!$B$38:$B$42</c:f>
              <c:numCache>
                <c:formatCode>0;[Red]0</c:formatCode>
                <c:ptCount val="5"/>
                <c:pt idx="0">
                  <c:v>417</c:v>
                </c:pt>
                <c:pt idx="1">
                  <c:v>405</c:v>
                </c:pt>
                <c:pt idx="2">
                  <c:v>407</c:v>
                </c:pt>
                <c:pt idx="3">
                  <c:v>418</c:v>
                </c:pt>
                <c:pt idx="4">
                  <c:v>446</c:v>
                </c:pt>
              </c:numCache>
            </c:numRef>
          </c:val>
        </c:ser>
        <c:ser>
          <c:idx val="1"/>
          <c:order val="1"/>
          <c:tx>
            <c:strRef>
              <c:f>'23表 一般会計歳入歳出決算額の推移'!$C$37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963056255247689E-3"/>
                  <c:y val="5.93119810201660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963056255247689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2972292191435771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963056255247689E-3"/>
                  <c:y val="1.9770660340055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2972292191435771E-3"/>
                  <c:y val="3.9541320680110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'23表 一般会計歳入歳出決算額の推移'!$A$38:$A$42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'23表 一般会計歳入歳出決算額の推移'!$C$38:$C$42</c:f>
              <c:numCache>
                <c:formatCode>0;[Red]0</c:formatCode>
                <c:ptCount val="5"/>
                <c:pt idx="0">
                  <c:v>409</c:v>
                </c:pt>
                <c:pt idx="1">
                  <c:v>393</c:v>
                </c:pt>
                <c:pt idx="2">
                  <c:v>396</c:v>
                </c:pt>
                <c:pt idx="3">
                  <c:v>404</c:v>
                </c:pt>
                <c:pt idx="4">
                  <c:v>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30208"/>
        <c:axId val="100431744"/>
      </c:barChart>
      <c:catAx>
        <c:axId val="10043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43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431744"/>
        <c:scaling>
          <c:orientation val="minMax"/>
          <c:max val="470"/>
          <c:min val="350"/>
        </c:scaling>
        <c:delete val="0"/>
        <c:axPos val="l"/>
        <c:numFmt formatCode="0;[Red]0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430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02813476653292"/>
          <c:y val="0.12310030395136778"/>
          <c:w val="0.18550151258340664"/>
          <c:h val="8.459979736575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5.4200542005420054E-3"/>
                  <c:y val="-7.812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6133694670280035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6"/>
              <c:layout>
                <c:manualLayout>
                  <c:x val="-5.4200542005420054E-3"/>
                  <c:y val="0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8066847335140017E-3"/>
                  <c:y val="1.56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'24表 平成27年度一般会計歳入歳出決算額内訳'!$A$70:$A$77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'24表 平成27年度一般会計歳入歳出決算額内訳'!$B$70:$B$77</c:f>
              <c:numCache>
                <c:formatCode>\ #,##0,_ </c:formatCode>
                <c:ptCount val="8"/>
                <c:pt idx="1">
                  <c:v>14092235427</c:v>
                </c:pt>
                <c:pt idx="2">
                  <c:v>3717083952</c:v>
                </c:pt>
                <c:pt idx="3">
                  <c:v>3609448679</c:v>
                </c:pt>
                <c:pt idx="5">
                  <c:v>4499600000</c:v>
                </c:pt>
                <c:pt idx="6">
                  <c:v>6424098000</c:v>
                </c:pt>
                <c:pt idx="7">
                  <c:v>12237468391</c:v>
                </c:pt>
              </c:numCache>
            </c:numRef>
          </c:val>
        </c:ser>
        <c:ser>
          <c:idx val="0"/>
          <c:order val="1"/>
          <c:spPr>
            <a:noFill/>
            <a:ln w="9525">
              <a:solidFill>
                <a:srgbClr val="000000"/>
              </a:solidFill>
            </a:ln>
          </c:spPr>
          <c:dPt>
            <c:idx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pattFill prst="pct40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4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numFmt formatCode="0.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numFmt formatCode="0.0%" sourceLinked="0"/>
              <c:spPr>
                <a:solidFill>
                  <a:schemeClr val="bg1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numFmt formatCode="0.0%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'24表 平成27年度一般会計歳入歳出決算額内訳'!$A$70:$A$77</c:f>
              <c:strCache>
                <c:ptCount val="8"/>
                <c:pt idx="0">
                  <c:v>自主財源</c:v>
                </c:pt>
                <c:pt idx="1">
                  <c:v>市税</c:v>
                </c:pt>
                <c:pt idx="2">
                  <c:v>諸収入</c:v>
                </c:pt>
                <c:pt idx="3">
                  <c:v>その他</c:v>
                </c:pt>
                <c:pt idx="4">
                  <c:v>依存財源</c:v>
                </c:pt>
                <c:pt idx="5">
                  <c:v>市債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'24表 平成27年度一般会計歳入歳出決算額内訳'!$C$70:$C$77</c:f>
              <c:numCache>
                <c:formatCode>General</c:formatCode>
                <c:ptCount val="8"/>
                <c:pt idx="0" formatCode="\ #,##0,_ ">
                  <c:v>21418768058</c:v>
                </c:pt>
                <c:pt idx="4" formatCode="#,##0,_ ">
                  <c:v>23161166391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noFill/>
            <a:ln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'24表 平成27年度一般会計歳入歳出決算額内訳'!$Y$73:$Y$80</c:f>
              <c:strCache>
                <c:ptCount val="8"/>
                <c:pt idx="0">
                  <c:v>民生費</c:v>
                </c:pt>
                <c:pt idx="1">
                  <c:v>衛生費</c:v>
                </c:pt>
                <c:pt idx="2">
                  <c:v>総務費</c:v>
                </c:pt>
                <c:pt idx="3">
                  <c:v>教育費</c:v>
                </c:pt>
                <c:pt idx="4">
                  <c:v>土木費</c:v>
                </c:pt>
                <c:pt idx="5">
                  <c:v>公債費</c:v>
                </c:pt>
                <c:pt idx="6">
                  <c:v>商工費</c:v>
                </c:pt>
                <c:pt idx="7">
                  <c:v>消防費ほか</c:v>
                </c:pt>
              </c:strCache>
            </c:strRef>
          </c:cat>
          <c:val>
            <c:numRef>
              <c:f>'24表 平成27年度一般会計歳入歳出決算額内訳'!$Z$73:$Z$80</c:f>
              <c:numCache>
                <c:formatCode>#,##0_ </c:formatCode>
                <c:ptCount val="8"/>
                <c:pt idx="0">
                  <c:v>12883329.603</c:v>
                </c:pt>
                <c:pt idx="1">
                  <c:v>5954607.358</c:v>
                </c:pt>
                <c:pt idx="2">
                  <c:v>5573775.023</c:v>
                </c:pt>
                <c:pt idx="3">
                  <c:v>3776089.176</c:v>
                </c:pt>
                <c:pt idx="4">
                  <c:v>3557053.648</c:v>
                </c:pt>
                <c:pt idx="5">
                  <c:v>3489316.077</c:v>
                </c:pt>
                <c:pt idx="6">
                  <c:v>3346987.821</c:v>
                </c:pt>
                <c:pt idx="7">
                  <c:v>4224400.12099999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7</xdr:col>
      <xdr:colOff>638175</xdr:colOff>
      <xdr:row>28</xdr:row>
      <xdr:rowOff>123825</xdr:rowOff>
    </xdr:to>
    <xdr:graphicFrame macro="">
      <xdr:nvGraphicFramePr>
        <xdr:cNvPr id="5363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3</xdr:row>
      <xdr:rowOff>180975</xdr:rowOff>
    </xdr:from>
    <xdr:to>
      <xdr:col>7</xdr:col>
      <xdr:colOff>590550</xdr:colOff>
      <xdr:row>4</xdr:row>
      <xdr:rowOff>123825</xdr:rowOff>
    </xdr:to>
    <xdr:sp macro="" textlink="">
      <xdr:nvSpPr>
        <xdr:cNvPr id="5364" name="Text Box 1026"/>
        <xdr:cNvSpPr txBox="1">
          <a:spLocks noChangeArrowheads="1"/>
        </xdr:cNvSpPr>
      </xdr:nvSpPr>
      <xdr:spPr bwMode="auto">
        <a:xfrm>
          <a:off x="4152900" y="1019175"/>
          <a:ext cx="27908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447675</xdr:colOff>
      <xdr:row>24</xdr:row>
      <xdr:rowOff>38100</xdr:rowOff>
    </xdr:from>
    <xdr:to>
      <xdr:col>7</xdr:col>
      <xdr:colOff>133350</xdr:colOff>
      <xdr:row>25</xdr:row>
      <xdr:rowOff>114300</xdr:rowOff>
    </xdr:to>
    <xdr:grpSp>
      <xdr:nvGrpSpPr>
        <xdr:cNvPr id="5365" name="グループ化 3"/>
        <xdr:cNvGrpSpPr>
          <a:grpSpLocks/>
        </xdr:cNvGrpSpPr>
      </xdr:nvGrpSpPr>
      <xdr:grpSpPr bwMode="auto">
        <a:xfrm>
          <a:off x="447675" y="5876925"/>
          <a:ext cx="6038850" cy="314325"/>
          <a:chOff x="14205526" y="4957046"/>
          <a:chExt cx="4623288" cy="219807"/>
        </a:xfrm>
      </xdr:grpSpPr>
      <xdr:sp macro="" textlink="">
        <xdr:nvSpPr>
          <xdr:cNvPr id="5" name="フリーフォーム 4"/>
          <xdr:cNvSpPr/>
        </xdr:nvSpPr>
        <xdr:spPr>
          <a:xfrm>
            <a:off x="14234695" y="4990350"/>
            <a:ext cx="4557658" cy="173181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フリーフォーム 5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371475</xdr:colOff>
      <xdr:row>26</xdr:row>
      <xdr:rowOff>104775</xdr:rowOff>
    </xdr:from>
    <xdr:to>
      <xdr:col>0</xdr:col>
      <xdr:colOff>704850</xdr:colOff>
      <xdr:row>27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371475" y="6419850"/>
          <a:ext cx="3333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0    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0.05679</cdr:x>
      <cdr:y>0.0452</cdr:y>
    </cdr:from>
    <cdr:to>
      <cdr:x>0.1151</cdr:x>
      <cdr:y>0.07904</cdr:y>
    </cdr:to>
    <cdr:sp macro="" textlink="">
      <cdr:nvSpPr>
        <cdr:cNvPr id="843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840" y="312420"/>
          <a:ext cx="378142" cy="239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17</xdr:row>
      <xdr:rowOff>133350</xdr:rowOff>
    </xdr:from>
    <xdr:to>
      <xdr:col>2</xdr:col>
      <xdr:colOff>600075</xdr:colOff>
      <xdr:row>18</xdr:row>
      <xdr:rowOff>0</xdr:rowOff>
    </xdr:to>
    <xdr:sp macro="" textlink="">
      <xdr:nvSpPr>
        <xdr:cNvPr id="6916" name="Line 9"/>
        <xdr:cNvSpPr>
          <a:spLocks noChangeShapeType="1"/>
        </xdr:cNvSpPr>
      </xdr:nvSpPr>
      <xdr:spPr bwMode="auto">
        <a:xfrm flipV="1">
          <a:off x="495300" y="3467100"/>
          <a:ext cx="866775" cy="381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3</xdr:row>
      <xdr:rowOff>19050</xdr:rowOff>
    </xdr:from>
    <xdr:to>
      <xdr:col>9</xdr:col>
      <xdr:colOff>666750</xdr:colOff>
      <xdr:row>31</xdr:row>
      <xdr:rowOff>9525</xdr:rowOff>
    </xdr:to>
    <xdr:graphicFrame macro="">
      <xdr:nvGraphicFramePr>
        <xdr:cNvPr id="6917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333851</xdr:colOff>
      <xdr:row>14</xdr:row>
      <xdr:rowOff>100490</xdr:rowOff>
    </xdr:from>
    <xdr:to>
      <xdr:col>6</xdr:col>
      <xdr:colOff>321469</xdr:colOff>
      <xdr:row>18</xdr:row>
      <xdr:rowOff>47626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81789" y="2862740"/>
          <a:ext cx="1440180" cy="613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入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445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3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7,993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  <xdr:twoCellAnchor>
    <xdr:from>
      <xdr:col>0</xdr:col>
      <xdr:colOff>66675</xdr:colOff>
      <xdr:row>33</xdr:row>
      <xdr:rowOff>161925</xdr:rowOff>
    </xdr:from>
    <xdr:to>
      <xdr:col>9</xdr:col>
      <xdr:colOff>714375</xdr:colOff>
      <xdr:row>61</xdr:row>
      <xdr:rowOff>142875</xdr:rowOff>
    </xdr:to>
    <xdr:graphicFrame macro="">
      <xdr:nvGraphicFramePr>
        <xdr:cNvPr id="6919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393860</xdr:colOff>
      <xdr:row>45</xdr:row>
      <xdr:rowOff>92393</xdr:rowOff>
    </xdr:from>
    <xdr:to>
      <xdr:col>6</xdr:col>
      <xdr:colOff>333376</xdr:colOff>
      <xdr:row>49</xdr:row>
      <xdr:rowOff>119062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2941798" y="8021956"/>
          <a:ext cx="1392078" cy="69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出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428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="60" zoomScaleNormal="100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93"/>
      <c r="B6" s="93"/>
      <c r="C6" s="93"/>
      <c r="D6" s="93"/>
      <c r="E6" s="93"/>
      <c r="F6" s="94" t="s">
        <v>93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95"/>
      <c r="C15" s="96"/>
      <c r="D15" s="97"/>
      <c r="E15" s="97"/>
      <c r="F15" s="133"/>
      <c r="H15" s="97"/>
      <c r="I15" s="98"/>
      <c r="K15" s="98"/>
    </row>
    <row r="16" spans="1:12" ht="19.149999999999999" customHeight="1" x14ac:dyDescent="0.15">
      <c r="B16" s="95"/>
      <c r="C16" s="96"/>
      <c r="D16" s="97"/>
      <c r="E16" s="97"/>
      <c r="F16" s="133"/>
      <c r="I16" s="97"/>
      <c r="J16" s="98"/>
      <c r="K16" s="97"/>
      <c r="L16" s="98"/>
    </row>
    <row r="17" spans="2:12" ht="19.149999999999999" customHeight="1" x14ac:dyDescent="0.15">
      <c r="B17" s="95"/>
      <c r="C17" s="96"/>
      <c r="D17" s="97"/>
      <c r="E17" s="97"/>
      <c r="F17" s="133"/>
      <c r="I17" s="97"/>
      <c r="J17" s="98"/>
      <c r="K17" s="97"/>
      <c r="L17" s="98"/>
    </row>
    <row r="18" spans="2:12" ht="19.149999999999999" customHeight="1" x14ac:dyDescent="0.15">
      <c r="B18" s="95"/>
      <c r="C18" s="96"/>
      <c r="D18" s="97"/>
      <c r="E18" s="97"/>
      <c r="F18" s="133"/>
      <c r="I18" s="97"/>
      <c r="J18" s="98"/>
      <c r="K18" s="97"/>
      <c r="L18" s="98"/>
    </row>
    <row r="19" spans="2:12" ht="19.149999999999999" customHeight="1" x14ac:dyDescent="0.15">
      <c r="B19" s="95"/>
      <c r="C19" s="96"/>
      <c r="D19" s="97"/>
      <c r="E19" s="97"/>
      <c r="F19" s="98"/>
      <c r="K19" s="97"/>
    </row>
    <row r="20" spans="2:12" ht="19.149999999999999" customHeight="1" x14ac:dyDescent="0.15">
      <c r="B20" s="95"/>
      <c r="C20" s="96"/>
      <c r="D20" s="97"/>
      <c r="E20" s="97"/>
      <c r="F20" s="98"/>
      <c r="K20" s="97"/>
      <c r="L20" s="98"/>
    </row>
    <row r="21" spans="2:12" ht="19.149999999999999" customHeight="1" x14ac:dyDescent="0.15">
      <c r="B21" s="95"/>
      <c r="C21" s="96"/>
      <c r="D21" s="97"/>
      <c r="E21" s="97"/>
      <c r="F21" s="98"/>
      <c r="K21" s="97"/>
    </row>
    <row r="22" spans="2:12" ht="19.149999999999999" customHeight="1" x14ac:dyDescent="0.15">
      <c r="B22" s="95"/>
      <c r="C22" s="96"/>
      <c r="D22" s="97"/>
      <c r="E22" s="97"/>
      <c r="F22" s="98"/>
      <c r="K22" s="97"/>
      <c r="L22" s="98"/>
    </row>
    <row r="23" spans="2:12" ht="19.149999999999999" customHeight="1" x14ac:dyDescent="0.15">
      <c r="B23" s="95"/>
      <c r="D23" s="97"/>
      <c r="E23" s="97"/>
      <c r="F23" s="98"/>
      <c r="K23" s="97"/>
      <c r="L23" s="98"/>
    </row>
    <row r="24" spans="2:12" x14ac:dyDescent="0.15">
      <c r="B24" s="95"/>
      <c r="D24" s="97"/>
      <c r="E24" s="97"/>
      <c r="F24" s="98"/>
      <c r="K24" s="97"/>
      <c r="L24" s="98"/>
    </row>
    <row r="25" spans="2:12" x14ac:dyDescent="0.15">
      <c r="B25" s="95"/>
      <c r="D25" s="97"/>
      <c r="E25" s="97"/>
      <c r="F25" s="98"/>
      <c r="K25" s="97"/>
      <c r="L25" s="98"/>
    </row>
    <row r="26" spans="2:12" x14ac:dyDescent="0.15">
      <c r="B26" s="95"/>
      <c r="D26" s="97"/>
      <c r="E26" s="97"/>
      <c r="F26" s="98"/>
      <c r="K26" s="97"/>
      <c r="L26" s="98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10.875" customWidth="1"/>
    <col min="2" max="3" width="16.25" bestFit="1" customWidth="1"/>
    <col min="6" max="7" width="11" bestFit="1" customWidth="1"/>
    <col min="10" max="10" width="4.5" customWidth="1"/>
  </cols>
  <sheetData>
    <row r="1" spans="1:8" ht="28.5" customHeight="1" x14ac:dyDescent="0.25">
      <c r="A1" s="294" t="s">
        <v>180</v>
      </c>
      <c r="B1" s="294"/>
      <c r="C1" s="294"/>
      <c r="D1" s="294"/>
      <c r="E1" s="294"/>
      <c r="F1" s="294"/>
      <c r="G1" s="294"/>
      <c r="H1" s="294"/>
    </row>
    <row r="2" spans="1:8" ht="18.75" x14ac:dyDescent="0.2">
      <c r="A2" s="53"/>
    </row>
    <row r="3" spans="1:8" ht="18.75" x14ac:dyDescent="0.2">
      <c r="A3" s="53"/>
    </row>
    <row r="4" spans="1:8" ht="18.75" x14ac:dyDescent="0.2">
      <c r="A4" s="53"/>
    </row>
    <row r="5" spans="1:8" ht="18.75" x14ac:dyDescent="0.2">
      <c r="A5" s="53"/>
    </row>
    <row r="6" spans="1:8" ht="18.75" x14ac:dyDescent="0.2">
      <c r="A6" s="53"/>
    </row>
    <row r="7" spans="1:8" ht="18.75" x14ac:dyDescent="0.2">
      <c r="A7" s="53"/>
    </row>
    <row r="8" spans="1:8" ht="18.75" x14ac:dyDescent="0.2">
      <c r="A8" s="53"/>
    </row>
    <row r="9" spans="1:8" ht="18.75" x14ac:dyDescent="0.2">
      <c r="A9" s="53"/>
    </row>
    <row r="10" spans="1:8" ht="18.75" x14ac:dyDescent="0.2">
      <c r="A10" s="53"/>
    </row>
    <row r="11" spans="1:8" ht="18.75" x14ac:dyDescent="0.2">
      <c r="A11" s="53"/>
    </row>
    <row r="12" spans="1:8" ht="18.75" x14ac:dyDescent="0.2">
      <c r="A12" s="53"/>
    </row>
    <row r="13" spans="1:8" ht="18.75" x14ac:dyDescent="0.2">
      <c r="A13" s="53"/>
    </row>
    <row r="14" spans="1:8" ht="18.75" x14ac:dyDescent="0.2">
      <c r="A14" s="53"/>
    </row>
    <row r="15" spans="1:8" ht="18.75" x14ac:dyDescent="0.2">
      <c r="A15" s="53"/>
    </row>
    <row r="16" spans="1:8" ht="18.75" x14ac:dyDescent="0.2">
      <c r="A16" s="53"/>
    </row>
    <row r="17" spans="1:1" ht="18.75" x14ac:dyDescent="0.2">
      <c r="A17" s="53"/>
    </row>
    <row r="18" spans="1:1" ht="18.75" x14ac:dyDescent="0.2">
      <c r="A18" s="53"/>
    </row>
    <row r="19" spans="1:1" ht="18.75" x14ac:dyDescent="0.2">
      <c r="A19" s="53"/>
    </row>
    <row r="20" spans="1:1" ht="18.75" x14ac:dyDescent="0.2">
      <c r="A20" s="53"/>
    </row>
    <row r="21" spans="1:1" ht="18.75" x14ac:dyDescent="0.2">
      <c r="A21" s="53"/>
    </row>
    <row r="22" spans="1:1" ht="18.75" x14ac:dyDescent="0.2">
      <c r="A22" s="53"/>
    </row>
    <row r="23" spans="1:1" ht="18.75" x14ac:dyDescent="0.2">
      <c r="A23" s="53"/>
    </row>
    <row r="24" spans="1:1" ht="18.75" x14ac:dyDescent="0.2">
      <c r="A24" s="53"/>
    </row>
    <row r="25" spans="1:1" ht="18.75" x14ac:dyDescent="0.2">
      <c r="A25" s="53"/>
    </row>
    <row r="26" spans="1:1" ht="18.75" x14ac:dyDescent="0.2">
      <c r="A26" s="53"/>
    </row>
    <row r="27" spans="1:1" ht="18.75" x14ac:dyDescent="0.2">
      <c r="A27" s="53"/>
    </row>
    <row r="28" spans="1:1" ht="18.75" x14ac:dyDescent="0.2">
      <c r="A28" s="53"/>
    </row>
    <row r="29" spans="1:1" ht="18.75" x14ac:dyDescent="0.2">
      <c r="A29" s="53"/>
    </row>
    <row r="30" spans="1:1" ht="18.75" x14ac:dyDescent="0.2">
      <c r="A30" s="53"/>
    </row>
    <row r="31" spans="1:1" ht="18.75" x14ac:dyDescent="0.2">
      <c r="A31" s="53"/>
    </row>
    <row r="32" spans="1:1" ht="18.75" x14ac:dyDescent="0.2">
      <c r="A32" s="53"/>
    </row>
    <row r="33" spans="1:7" ht="18.75" x14ac:dyDescent="0.2">
      <c r="A33" s="53"/>
    </row>
    <row r="34" spans="1:7" ht="18.75" x14ac:dyDescent="0.2">
      <c r="A34" s="53"/>
    </row>
    <row r="35" spans="1:7" ht="18.75" x14ac:dyDescent="0.2">
      <c r="A35" s="53"/>
    </row>
    <row r="36" spans="1:7" ht="18.75" x14ac:dyDescent="0.2">
      <c r="A36" s="53"/>
    </row>
    <row r="37" spans="1:7" x14ac:dyDescent="0.15">
      <c r="B37" s="143" t="s">
        <v>2</v>
      </c>
      <c r="C37" s="143" t="s">
        <v>3</v>
      </c>
      <c r="F37" s="143" t="s">
        <v>2</v>
      </c>
      <c r="G37" s="143" t="s">
        <v>3</v>
      </c>
    </row>
    <row r="38" spans="1:7" x14ac:dyDescent="0.15">
      <c r="A38" t="s">
        <v>81</v>
      </c>
      <c r="B38" s="54">
        <v>417</v>
      </c>
      <c r="C38" s="54">
        <v>409</v>
      </c>
      <c r="F38" s="220">
        <v>41732307</v>
      </c>
      <c r="G38" s="220">
        <v>40853401</v>
      </c>
    </row>
    <row r="39" spans="1:7" x14ac:dyDescent="0.15">
      <c r="A39" t="s">
        <v>82</v>
      </c>
      <c r="B39" s="54">
        <v>405</v>
      </c>
      <c r="C39" s="54">
        <v>393</v>
      </c>
      <c r="F39" s="220">
        <v>40495090</v>
      </c>
      <c r="G39" s="220">
        <v>39326550</v>
      </c>
    </row>
    <row r="40" spans="1:7" x14ac:dyDescent="0.15">
      <c r="A40" t="s">
        <v>83</v>
      </c>
      <c r="B40" s="54">
        <v>407</v>
      </c>
      <c r="C40" s="54">
        <v>396</v>
      </c>
      <c r="F40" s="221">
        <v>40717176</v>
      </c>
      <c r="G40" s="220">
        <v>39636521</v>
      </c>
    </row>
    <row r="41" spans="1:7" x14ac:dyDescent="0.15">
      <c r="A41" t="s">
        <v>95</v>
      </c>
      <c r="B41" s="54">
        <v>418</v>
      </c>
      <c r="C41" s="54">
        <v>404</v>
      </c>
      <c r="F41" s="221">
        <v>41797002</v>
      </c>
      <c r="G41" s="220">
        <v>40430180</v>
      </c>
    </row>
    <row r="42" spans="1:7" x14ac:dyDescent="0.15">
      <c r="A42" s="144" t="s">
        <v>104</v>
      </c>
      <c r="B42" s="145">
        <v>446</v>
      </c>
      <c r="C42" s="145">
        <v>428</v>
      </c>
      <c r="F42" s="221">
        <v>44579934</v>
      </c>
      <c r="G42" s="220">
        <v>42805559</v>
      </c>
    </row>
  </sheetData>
  <mergeCells count="1">
    <mergeCell ref="A1:H1"/>
  </mergeCells>
  <phoneticPr fontId="2"/>
  <printOptions horizontalCentered="1"/>
  <pageMargins left="0.70866141732283472" right="0.70866141732283472" top="1.54" bottom="0.98425196850393704" header="0.93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0"/>
  <sheetViews>
    <sheetView view="pageBreakPreview" zoomScale="80" zoomScaleNormal="100" zoomScaleSheetLayoutView="80" workbookViewId="0">
      <selection sqref="A1:J1"/>
    </sheetView>
  </sheetViews>
  <sheetFormatPr defaultRowHeight="13.5" x14ac:dyDescent="0.15"/>
  <cols>
    <col min="1" max="1" width="1" customWidth="1"/>
    <col min="3" max="3" width="14" bestFit="1" customWidth="1"/>
    <col min="4" max="4" width="9.375" bestFit="1" customWidth="1"/>
    <col min="5" max="6" width="9.5" bestFit="1" customWidth="1"/>
    <col min="8" max="9" width="11.625" customWidth="1"/>
    <col min="10" max="10" width="11.25" bestFit="1" customWidth="1"/>
    <col min="11" max="11" width="11" bestFit="1" customWidth="1"/>
    <col min="12" max="12" width="9.875" bestFit="1" customWidth="1"/>
    <col min="13" max="13" width="12.25" customWidth="1"/>
    <col min="14" max="14" width="10.25" customWidth="1"/>
    <col min="15" max="15" width="11.125" customWidth="1"/>
    <col min="16" max="16" width="9" style="143"/>
    <col min="18" max="18" width="9" style="144"/>
    <col min="19" max="19" width="11.625" customWidth="1"/>
    <col min="20" max="20" width="8.625" customWidth="1"/>
    <col min="22" max="22" width="10.625" customWidth="1"/>
  </cols>
  <sheetData>
    <row r="1" spans="1:11" s="55" customFormat="1" ht="40.15" customHeight="1" x14ac:dyDescent="0.15">
      <c r="A1" s="305" t="s">
        <v>181</v>
      </c>
      <c r="B1" s="305"/>
      <c r="C1" s="305"/>
      <c r="D1" s="305"/>
      <c r="E1" s="305"/>
      <c r="F1" s="305"/>
      <c r="G1" s="305"/>
      <c r="H1" s="305"/>
      <c r="I1" s="305"/>
      <c r="J1" s="305"/>
      <c r="K1" s="99"/>
    </row>
    <row r="14" spans="1:11" ht="20.25" customHeight="1" x14ac:dyDescent="0.15"/>
    <row r="59" spans="2:10" x14ac:dyDescent="0.15">
      <c r="B59" s="56"/>
      <c r="C59" s="56"/>
      <c r="D59" s="57"/>
      <c r="F59" s="56"/>
      <c r="G59" s="56"/>
      <c r="H59" s="56"/>
      <c r="I59" s="56"/>
    </row>
    <row r="60" spans="2:10" x14ac:dyDescent="0.15">
      <c r="B60" s="58"/>
      <c r="C60" s="59"/>
      <c r="D60" s="60"/>
      <c r="F60" s="58"/>
      <c r="G60" s="58"/>
      <c r="H60" s="61"/>
      <c r="I60" s="61"/>
      <c r="J60" s="62"/>
    </row>
    <row r="61" spans="2:10" x14ac:dyDescent="0.15">
      <c r="B61" s="58"/>
      <c r="C61" s="59"/>
      <c r="D61" s="60"/>
      <c r="F61" s="58"/>
      <c r="G61" s="58"/>
      <c r="H61" s="61"/>
      <c r="I61" s="61"/>
      <c r="J61" s="62"/>
    </row>
    <row r="62" spans="2:10" x14ac:dyDescent="0.15">
      <c r="B62" s="58"/>
      <c r="C62" s="59"/>
      <c r="D62" s="60"/>
      <c r="F62" s="58"/>
      <c r="G62" s="58"/>
      <c r="H62" s="61"/>
      <c r="I62" s="61"/>
      <c r="J62" s="62"/>
    </row>
    <row r="63" spans="2:10" x14ac:dyDescent="0.15">
      <c r="B63" s="58"/>
      <c r="C63" s="59"/>
      <c r="D63" s="60"/>
      <c r="F63" s="58"/>
      <c r="G63" s="58"/>
      <c r="H63" s="61"/>
      <c r="I63" s="61"/>
      <c r="J63" s="62"/>
    </row>
    <row r="64" spans="2:10" x14ac:dyDescent="0.15">
      <c r="B64" s="58"/>
      <c r="C64" s="59"/>
      <c r="D64" s="60"/>
      <c r="F64" s="58"/>
      <c r="G64" s="58"/>
      <c r="H64" s="61"/>
      <c r="I64" s="61"/>
      <c r="J64" s="62"/>
    </row>
    <row r="65" spans="1:30" x14ac:dyDescent="0.15">
      <c r="B65" s="58"/>
      <c r="C65" s="59"/>
      <c r="D65" s="60"/>
      <c r="F65" s="58"/>
      <c r="G65" s="58"/>
      <c r="H65" s="61"/>
      <c r="I65" s="61"/>
      <c r="J65" s="62"/>
    </row>
    <row r="66" spans="1:30" x14ac:dyDescent="0.15">
      <c r="B66" s="58"/>
      <c r="C66" s="59"/>
      <c r="D66" s="60"/>
      <c r="F66" s="58"/>
      <c r="G66" s="58"/>
      <c r="H66" s="61"/>
      <c r="I66" s="61"/>
      <c r="J66" s="62"/>
    </row>
    <row r="67" spans="1:30" x14ac:dyDescent="0.15">
      <c r="B67" s="58"/>
      <c r="C67" s="59"/>
      <c r="D67" s="60"/>
      <c r="F67" s="58"/>
      <c r="G67" s="58"/>
      <c r="H67" s="59"/>
      <c r="I67" s="59"/>
      <c r="J67" s="62"/>
    </row>
    <row r="68" spans="1:30" x14ac:dyDescent="0.15">
      <c r="B68" s="63"/>
      <c r="C68" s="59"/>
      <c r="D68" s="60"/>
      <c r="F68" s="58"/>
      <c r="G68" s="58"/>
      <c r="H68" s="59"/>
      <c r="I68" s="59"/>
      <c r="J68" s="62"/>
    </row>
    <row r="69" spans="1:30" x14ac:dyDescent="0.15">
      <c r="A69" s="55"/>
      <c r="B69" s="55"/>
      <c r="C69" s="55"/>
      <c r="D69" s="55"/>
      <c r="E69" s="55"/>
      <c r="F69" t="s">
        <v>107</v>
      </c>
      <c r="G69" s="55"/>
      <c r="H69" s="55"/>
      <c r="I69" s="55"/>
      <c r="J69" s="256"/>
      <c r="K69" s="55"/>
      <c r="L69" s="144"/>
      <c r="P69"/>
      <c r="R69"/>
      <c r="T69" s="57"/>
      <c r="AB69" s="143"/>
      <c r="AD69" s="144"/>
    </row>
    <row r="70" spans="1:30" x14ac:dyDescent="0.15">
      <c r="A70" s="282" t="s">
        <v>84</v>
      </c>
      <c r="B70" s="268"/>
      <c r="C70" s="281">
        <f>B71+B72+B73</f>
        <v>21418768058</v>
      </c>
      <c r="E70" s="143"/>
      <c r="F70" s="295" t="s">
        <v>179</v>
      </c>
      <c r="G70" s="296"/>
      <c r="H70" s="299" t="s">
        <v>2</v>
      </c>
      <c r="I70" s="300"/>
      <c r="J70" s="143"/>
      <c r="L70" s="144"/>
      <c r="P70"/>
      <c r="R70"/>
      <c r="T70" s="57"/>
      <c r="AB70" s="143"/>
      <c r="AD70" s="144"/>
    </row>
    <row r="71" spans="1:30" ht="24" x14ac:dyDescent="0.15">
      <c r="A71" s="283" t="s">
        <v>32</v>
      </c>
      <c r="B71" s="237">
        <f>H72</f>
        <v>14092235427</v>
      </c>
      <c r="C71" s="268"/>
      <c r="E71" s="143"/>
      <c r="F71" s="297"/>
      <c r="G71" s="298"/>
      <c r="H71" s="269" t="s">
        <v>106</v>
      </c>
      <c r="I71" s="269" t="s">
        <v>31</v>
      </c>
      <c r="J71" s="143"/>
      <c r="L71" s="144"/>
      <c r="P71"/>
      <c r="R71"/>
      <c r="T71" s="61"/>
      <c r="U71" s="61"/>
      <c r="AB71" s="143"/>
      <c r="AD71" s="144"/>
    </row>
    <row r="72" spans="1:30" ht="36" x14ac:dyDescent="0.15">
      <c r="A72" s="283" t="s">
        <v>42</v>
      </c>
      <c r="B72" s="237">
        <f>H91</f>
        <v>3717083952</v>
      </c>
      <c r="C72" s="268"/>
      <c r="E72" s="143"/>
      <c r="F72" s="272" t="s">
        <v>32</v>
      </c>
      <c r="G72" s="244"/>
      <c r="H72" s="247">
        <v>14092235427</v>
      </c>
      <c r="I72" s="251">
        <v>31.61</v>
      </c>
      <c r="J72" s="257" t="s">
        <v>167</v>
      </c>
      <c r="K72" s="230" t="s">
        <v>84</v>
      </c>
      <c r="L72" s="266" t="s">
        <v>167</v>
      </c>
      <c r="N72" s="195" t="s">
        <v>2</v>
      </c>
      <c r="O72" s="135"/>
      <c r="P72" s="134"/>
      <c r="Q72" s="134"/>
      <c r="R72" s="134"/>
      <c r="S72" s="134"/>
      <c r="Y72" s="162" t="s">
        <v>3</v>
      </c>
      <c r="Z72" s="144"/>
      <c r="AA72" s="65"/>
      <c r="AB72" s="259"/>
      <c r="AD72" s="144"/>
    </row>
    <row r="73" spans="1:30" ht="36" x14ac:dyDescent="0.15">
      <c r="A73" s="283" t="s">
        <v>177</v>
      </c>
      <c r="B73" s="238">
        <f>H95</f>
        <v>3609448679</v>
      </c>
      <c r="C73" s="268"/>
      <c r="E73" s="143"/>
      <c r="F73" s="57" t="s">
        <v>33</v>
      </c>
      <c r="G73" s="245"/>
      <c r="H73" s="248">
        <v>394916000</v>
      </c>
      <c r="I73" s="252">
        <v>0.9</v>
      </c>
      <c r="J73" s="264" t="s">
        <v>176</v>
      </c>
      <c r="K73" s="232" t="s">
        <v>87</v>
      </c>
      <c r="L73" s="266" t="s">
        <v>169</v>
      </c>
      <c r="N73" s="152" t="s">
        <v>32</v>
      </c>
      <c r="O73" s="151">
        <v>14092235.426999999</v>
      </c>
      <c r="P73" s="157">
        <f>ROUND(O73/$O$81*100,1)</f>
        <v>31.6</v>
      </c>
      <c r="Q73" s="301" t="s">
        <v>84</v>
      </c>
      <c r="R73" s="302">
        <f>SUM(O74+O75+O76+O73)</f>
        <v>21418768.057999998</v>
      </c>
      <c r="S73" s="136"/>
      <c r="X73" s="66"/>
      <c r="Y73" s="159" t="s">
        <v>48</v>
      </c>
      <c r="Z73" s="160">
        <v>12883329.603</v>
      </c>
      <c r="AA73" s="161">
        <f t="shared" ref="AA73:AA80" si="0">ROUND(Z73/$Z$81*100,1)</f>
        <v>30.1</v>
      </c>
      <c r="AB73" s="259"/>
      <c r="AD73" s="144"/>
    </row>
    <row r="74" spans="1:30" ht="14.25" customHeight="1" x14ac:dyDescent="0.15">
      <c r="A74" s="282" t="s">
        <v>87</v>
      </c>
      <c r="B74" s="268"/>
      <c r="C74" s="218">
        <f>SUM(B75:B77)</f>
        <v>23161166391</v>
      </c>
      <c r="E74" s="143"/>
      <c r="F74" s="57" t="s">
        <v>34</v>
      </c>
      <c r="G74" s="245"/>
      <c r="H74" s="248">
        <v>16730000</v>
      </c>
      <c r="I74" s="253">
        <v>0</v>
      </c>
      <c r="J74" s="264" t="s">
        <v>176</v>
      </c>
      <c r="K74" s="232" t="s">
        <v>87</v>
      </c>
      <c r="L74" s="266" t="s">
        <v>169</v>
      </c>
      <c r="N74" s="152" t="s">
        <v>42</v>
      </c>
      <c r="O74" s="151">
        <v>3717083.952</v>
      </c>
      <c r="P74" s="157">
        <f>ROUNDUP(O74/$O$81*100,1)</f>
        <v>8.4</v>
      </c>
      <c r="Q74" s="301"/>
      <c r="R74" s="303"/>
      <c r="S74" s="137"/>
      <c r="X74" s="66"/>
      <c r="Y74" s="159" t="s">
        <v>49</v>
      </c>
      <c r="Z74" s="160">
        <v>5954607.358</v>
      </c>
      <c r="AA74" s="161">
        <f t="shared" si="0"/>
        <v>13.9</v>
      </c>
      <c r="AB74" s="259"/>
      <c r="AD74" s="144"/>
    </row>
    <row r="75" spans="1:30" ht="54.75" customHeight="1" x14ac:dyDescent="0.15">
      <c r="A75" s="284" t="s">
        <v>43</v>
      </c>
      <c r="B75" s="239">
        <f>H92</f>
        <v>4499600000</v>
      </c>
      <c r="C75" s="268"/>
      <c r="E75" s="143"/>
      <c r="F75" s="57" t="s">
        <v>28</v>
      </c>
      <c r="G75" s="245"/>
      <c r="H75" s="248">
        <v>65031000</v>
      </c>
      <c r="I75" s="252">
        <v>0.1</v>
      </c>
      <c r="J75" s="264" t="s">
        <v>176</v>
      </c>
      <c r="K75" s="232" t="s">
        <v>87</v>
      </c>
      <c r="L75" s="266" t="s">
        <v>169</v>
      </c>
      <c r="N75" s="152" t="s">
        <v>85</v>
      </c>
      <c r="O75" s="153">
        <v>1420055.0889999999</v>
      </c>
      <c r="P75" s="157">
        <f t="shared" ref="P75:P80" si="1">ROUND(O75/$O$81*100,1)</f>
        <v>3.2</v>
      </c>
      <c r="Q75" s="301"/>
      <c r="R75" s="303"/>
      <c r="S75" s="137"/>
      <c r="X75" s="66"/>
      <c r="Y75" s="159" t="s">
        <v>136</v>
      </c>
      <c r="Z75" s="160">
        <v>5573775.023</v>
      </c>
      <c r="AA75" s="161">
        <f t="shared" si="0"/>
        <v>13</v>
      </c>
      <c r="AB75" s="259"/>
      <c r="AD75" s="144"/>
    </row>
    <row r="76" spans="1:30" ht="60" x14ac:dyDescent="0.15">
      <c r="A76" s="285" t="s">
        <v>36</v>
      </c>
      <c r="B76" s="240">
        <f>H81</f>
        <v>6424098000</v>
      </c>
      <c r="C76" s="268"/>
      <c r="E76" s="143"/>
      <c r="F76" s="57" t="s">
        <v>150</v>
      </c>
      <c r="G76" s="245"/>
      <c r="H76" s="248">
        <v>55858000</v>
      </c>
      <c r="I76" s="252">
        <v>0.1</v>
      </c>
      <c r="J76" s="264" t="s">
        <v>176</v>
      </c>
      <c r="K76" s="232" t="s">
        <v>87</v>
      </c>
      <c r="L76" s="266" t="s">
        <v>169</v>
      </c>
      <c r="N76" s="152" t="s">
        <v>86</v>
      </c>
      <c r="O76" s="153">
        <v>2189393.59</v>
      </c>
      <c r="P76" s="157">
        <f t="shared" si="1"/>
        <v>4.9000000000000004</v>
      </c>
      <c r="Q76" s="301"/>
      <c r="R76" s="303"/>
      <c r="S76" s="137"/>
      <c r="X76" s="66"/>
      <c r="Y76" s="159" t="s">
        <v>144</v>
      </c>
      <c r="Z76" s="160">
        <v>3776089.176</v>
      </c>
      <c r="AA76" s="161">
        <f t="shared" si="0"/>
        <v>8.8000000000000007</v>
      </c>
      <c r="AB76" s="259"/>
      <c r="AD76" s="144"/>
    </row>
    <row r="77" spans="1:30" ht="36" x14ac:dyDescent="0.15">
      <c r="A77" s="285" t="s">
        <v>177</v>
      </c>
      <c r="B77" s="241">
        <f>H96</f>
        <v>12237468391</v>
      </c>
      <c r="C77" s="268"/>
      <c r="E77" s="143"/>
      <c r="F77" s="57" t="s">
        <v>151</v>
      </c>
      <c r="G77" s="245"/>
      <c r="H77" s="248">
        <v>1990541000</v>
      </c>
      <c r="I77" s="252">
        <v>4.5</v>
      </c>
      <c r="J77" s="264" t="s">
        <v>176</v>
      </c>
      <c r="K77" s="232" t="s">
        <v>87</v>
      </c>
      <c r="L77" s="266" t="s">
        <v>169</v>
      </c>
      <c r="N77" s="154" t="s">
        <v>36</v>
      </c>
      <c r="O77" s="151">
        <v>6424098</v>
      </c>
      <c r="P77" s="157">
        <f t="shared" si="1"/>
        <v>14.4</v>
      </c>
      <c r="Q77" s="304" t="s">
        <v>87</v>
      </c>
      <c r="R77" s="302">
        <f>SUM(O80+O79+O78+O77)</f>
        <v>23161166.390999999</v>
      </c>
      <c r="S77" s="136"/>
      <c r="X77" s="66"/>
      <c r="Y77" s="159" t="s">
        <v>142</v>
      </c>
      <c r="Z77" s="160">
        <v>3557053.648</v>
      </c>
      <c r="AA77" s="161">
        <f t="shared" si="0"/>
        <v>8.3000000000000007</v>
      </c>
      <c r="AB77" s="259"/>
      <c r="AD77" s="144"/>
    </row>
    <row r="78" spans="1:30" ht="14.25" customHeight="1" x14ac:dyDescent="0.15">
      <c r="A78" s="289"/>
      <c r="B78" s="290"/>
      <c r="C78" s="271"/>
      <c r="E78" s="143"/>
      <c r="F78" s="57" t="s">
        <v>35</v>
      </c>
      <c r="G78" s="245"/>
      <c r="H78" s="248">
        <v>182526699</v>
      </c>
      <c r="I78" s="252">
        <v>0.4</v>
      </c>
      <c r="J78" s="264" t="s">
        <v>176</v>
      </c>
      <c r="K78" s="232" t="s">
        <v>87</v>
      </c>
      <c r="L78" s="266" t="s">
        <v>169</v>
      </c>
      <c r="N78" s="152" t="s">
        <v>88</v>
      </c>
      <c r="O78" s="153">
        <v>9371100.6919999998</v>
      </c>
      <c r="P78" s="157">
        <f t="shared" si="1"/>
        <v>21</v>
      </c>
      <c r="Q78" s="304"/>
      <c r="R78" s="303"/>
      <c r="S78" s="137"/>
      <c r="X78" s="66"/>
      <c r="Y78" s="159" t="s">
        <v>146</v>
      </c>
      <c r="Z78" s="160">
        <v>3489316.077</v>
      </c>
      <c r="AA78" s="161">
        <f t="shared" si="0"/>
        <v>8.1999999999999993</v>
      </c>
      <c r="AB78" s="259"/>
      <c r="AD78" s="144"/>
    </row>
    <row r="79" spans="1:30" ht="14.25" customHeight="1" x14ac:dyDescent="0.15">
      <c r="A79" s="291"/>
      <c r="B79" s="57"/>
      <c r="C79" s="57"/>
      <c r="E79" s="143"/>
      <c r="F79" s="57" t="s">
        <v>152</v>
      </c>
      <c r="G79" s="245"/>
      <c r="H79" s="248">
        <v>89746000</v>
      </c>
      <c r="I79" s="252">
        <v>0.2</v>
      </c>
      <c r="J79" s="264" t="s">
        <v>176</v>
      </c>
      <c r="K79" s="232" t="s">
        <v>87</v>
      </c>
      <c r="L79" s="266" t="s">
        <v>169</v>
      </c>
      <c r="N79" s="152" t="s">
        <v>43</v>
      </c>
      <c r="O79" s="151">
        <v>4499600</v>
      </c>
      <c r="P79" s="157">
        <f t="shared" si="1"/>
        <v>10.1</v>
      </c>
      <c r="Q79" s="304"/>
      <c r="R79" s="303"/>
      <c r="S79" s="137"/>
      <c r="X79" s="66"/>
      <c r="Y79" s="159" t="s">
        <v>141</v>
      </c>
      <c r="Z79" s="160">
        <v>3346987.821</v>
      </c>
      <c r="AA79" s="161">
        <f t="shared" si="0"/>
        <v>7.8</v>
      </c>
      <c r="AB79" s="260">
        <f>SUM(Z73:Z79)</f>
        <v>38581158.706</v>
      </c>
      <c r="AD79" s="144"/>
    </row>
    <row r="80" spans="1:30" ht="14.25" customHeight="1" x14ac:dyDescent="0.15">
      <c r="C80" s="57"/>
      <c r="E80" s="143"/>
      <c r="F80" s="57" t="s">
        <v>153</v>
      </c>
      <c r="G80" s="245"/>
      <c r="H80" s="248">
        <v>57286000</v>
      </c>
      <c r="I80" s="252">
        <v>0.1</v>
      </c>
      <c r="J80" s="264" t="s">
        <v>176</v>
      </c>
      <c r="K80" s="232" t="s">
        <v>87</v>
      </c>
      <c r="L80" s="266" t="s">
        <v>169</v>
      </c>
      <c r="N80" s="152" t="s">
        <v>89</v>
      </c>
      <c r="O80" s="153">
        <v>2866367.699</v>
      </c>
      <c r="P80" s="157">
        <f t="shared" si="1"/>
        <v>6.4</v>
      </c>
      <c r="Q80" s="304"/>
      <c r="R80" s="303"/>
      <c r="S80" s="137"/>
      <c r="X80" s="66"/>
      <c r="Y80" s="159" t="s">
        <v>90</v>
      </c>
      <c r="Z80" s="163">
        <v>4224400.12099999</v>
      </c>
      <c r="AA80" s="161">
        <f t="shared" si="0"/>
        <v>9.9</v>
      </c>
      <c r="AB80" s="260">
        <f>Z81-AB79</f>
        <v>4224400.1209999919</v>
      </c>
      <c r="AD80" s="144"/>
    </row>
    <row r="81" spans="3:30" ht="14.25" customHeight="1" x14ac:dyDescent="0.15">
      <c r="C81" s="10"/>
      <c r="E81" s="143"/>
      <c r="F81" s="243" t="s">
        <v>36</v>
      </c>
      <c r="G81" s="246"/>
      <c r="H81" s="249">
        <v>6424098000</v>
      </c>
      <c r="I81" s="254">
        <v>14.4</v>
      </c>
      <c r="J81" s="258" t="s">
        <v>170</v>
      </c>
      <c r="K81" s="232" t="s">
        <v>87</v>
      </c>
      <c r="L81" s="266" t="s">
        <v>170</v>
      </c>
      <c r="N81" s="155" t="s">
        <v>91</v>
      </c>
      <c r="O81" s="151">
        <f>SUM(O73:O80)</f>
        <v>44579934.449000001</v>
      </c>
      <c r="P81" s="157">
        <f>SUM(P73:P80)</f>
        <v>100</v>
      </c>
      <c r="Q81" s="158"/>
      <c r="R81" s="153">
        <f>SUM(R73+R77)</f>
        <v>44579934.449000001</v>
      </c>
      <c r="S81" s="138"/>
      <c r="X81" s="66"/>
      <c r="Y81" s="159" t="s">
        <v>91</v>
      </c>
      <c r="Z81" s="160">
        <v>42805558.826999992</v>
      </c>
      <c r="AA81" s="161">
        <f>SUM(AA73:AA80)</f>
        <v>100</v>
      </c>
      <c r="AB81" s="261"/>
      <c r="AD81" s="144"/>
    </row>
    <row r="82" spans="3:30" ht="14.25" x14ac:dyDescent="0.15">
      <c r="C82" s="10"/>
      <c r="E82" s="143"/>
      <c r="F82" s="57" t="s">
        <v>154</v>
      </c>
      <c r="G82" s="245"/>
      <c r="H82" s="248">
        <v>13733000</v>
      </c>
      <c r="I82" s="253">
        <v>0</v>
      </c>
      <c r="J82" s="264" t="s">
        <v>176</v>
      </c>
      <c r="K82" s="232" t="s">
        <v>87</v>
      </c>
      <c r="L82" s="266" t="s">
        <v>169</v>
      </c>
      <c r="N82" s="66"/>
      <c r="O82" s="64"/>
      <c r="P82"/>
      <c r="Q82" s="68"/>
      <c r="R82" s="69"/>
      <c r="S82" s="69"/>
      <c r="X82" s="67"/>
      <c r="Y82" s="164"/>
      <c r="Z82" s="165">
        <f>SUM(Z73:Z80)</f>
        <v>42805558.826999992</v>
      </c>
      <c r="AA82" s="65"/>
      <c r="AB82" s="262"/>
      <c r="AD82" s="144"/>
    </row>
    <row r="83" spans="3:30" ht="14.25" x14ac:dyDescent="0.15">
      <c r="C83" s="57"/>
      <c r="E83" s="143"/>
      <c r="F83" s="57" t="s">
        <v>155</v>
      </c>
      <c r="G83" s="245"/>
      <c r="H83" s="250">
        <v>602043742</v>
      </c>
      <c r="I83" s="252">
        <v>1.4</v>
      </c>
      <c r="J83" s="265" t="s">
        <v>176</v>
      </c>
      <c r="K83" s="230" t="s">
        <v>84</v>
      </c>
      <c r="L83" s="267" t="s">
        <v>171</v>
      </c>
      <c r="N83" s="66"/>
      <c r="O83" s="64"/>
      <c r="P83"/>
      <c r="Q83" s="68"/>
      <c r="R83" s="69"/>
      <c r="S83" s="69"/>
      <c r="X83" s="67"/>
      <c r="Y83" s="70"/>
      <c r="Z83" s="71"/>
      <c r="AA83" s="65"/>
      <c r="AB83" s="262"/>
      <c r="AD83" s="144"/>
    </row>
    <row r="84" spans="3:30" ht="14.25" x14ac:dyDescent="0.15">
      <c r="C84" s="279"/>
      <c r="E84" s="143"/>
      <c r="F84" s="57" t="s">
        <v>156</v>
      </c>
      <c r="G84" s="245"/>
      <c r="H84" s="250">
        <v>818011347</v>
      </c>
      <c r="I84" s="252">
        <v>1.8</v>
      </c>
      <c r="J84" s="265" t="s">
        <v>176</v>
      </c>
      <c r="K84" s="230" t="s">
        <v>84</v>
      </c>
      <c r="L84" s="267" t="s">
        <v>171</v>
      </c>
      <c r="N84" s="66"/>
      <c r="O84" s="64"/>
      <c r="P84"/>
      <c r="Q84" s="68"/>
      <c r="R84" s="69"/>
      <c r="S84" s="69"/>
      <c r="X84" s="67"/>
      <c r="Y84" s="57"/>
      <c r="AA84" s="65"/>
      <c r="AB84" s="262"/>
      <c r="AD84" s="144"/>
    </row>
    <row r="85" spans="3:30" ht="14.25" x14ac:dyDescent="0.15">
      <c r="C85" s="279"/>
      <c r="E85" s="143"/>
      <c r="F85" s="57" t="s">
        <v>37</v>
      </c>
      <c r="G85" s="245"/>
      <c r="H85" s="248">
        <v>6578473256</v>
      </c>
      <c r="I85" s="252">
        <v>14.8</v>
      </c>
      <c r="J85" s="264" t="s">
        <v>176</v>
      </c>
      <c r="K85" s="232" t="s">
        <v>87</v>
      </c>
      <c r="L85" s="266" t="s">
        <v>165</v>
      </c>
      <c r="N85" s="66"/>
      <c r="O85" s="64"/>
      <c r="P85"/>
      <c r="Q85" s="68"/>
      <c r="R85" s="69"/>
      <c r="S85" s="69"/>
      <c r="X85" s="67"/>
      <c r="Y85" s="70"/>
      <c r="Z85" s="71"/>
      <c r="AA85" s="65"/>
      <c r="AB85" s="262"/>
      <c r="AD85" s="144"/>
    </row>
    <row r="86" spans="3:30" ht="14.25" x14ac:dyDescent="0.15">
      <c r="C86" s="280"/>
      <c r="E86" s="143"/>
      <c r="F86" s="57" t="s">
        <v>38</v>
      </c>
      <c r="G86" s="245"/>
      <c r="H86" s="248">
        <v>2792627436</v>
      </c>
      <c r="I86" s="252">
        <v>6.3</v>
      </c>
      <c r="J86" s="264" t="s">
        <v>176</v>
      </c>
      <c r="K86" s="232" t="s">
        <v>87</v>
      </c>
      <c r="L86" s="266" t="s">
        <v>165</v>
      </c>
      <c r="N86" s="66"/>
      <c r="O86" s="227" t="s">
        <v>2</v>
      </c>
      <c r="P86"/>
      <c r="Q86" s="68"/>
      <c r="R86" s="69"/>
      <c r="S86" s="69"/>
      <c r="X86" s="73"/>
      <c r="Y86" s="72"/>
      <c r="AA86" s="65"/>
      <c r="AB86" s="263"/>
      <c r="AD86" s="144"/>
    </row>
    <row r="87" spans="3:30" x14ac:dyDescent="0.15">
      <c r="E87" s="143"/>
      <c r="F87" s="57" t="s">
        <v>39</v>
      </c>
      <c r="G87" s="245"/>
      <c r="H87" s="250">
        <v>174111875</v>
      </c>
      <c r="I87" s="252">
        <v>0.4</v>
      </c>
      <c r="J87" s="265" t="s">
        <v>176</v>
      </c>
      <c r="K87" s="230" t="s">
        <v>84</v>
      </c>
      <c r="L87" s="267" t="s">
        <v>174</v>
      </c>
      <c r="N87" s="156" t="s">
        <v>1</v>
      </c>
      <c r="O87" s="156" t="s">
        <v>163</v>
      </c>
      <c r="P87" s="146" t="s">
        <v>164</v>
      </c>
      <c r="Q87" s="229" t="s">
        <v>172</v>
      </c>
      <c r="R87" s="147"/>
      <c r="S87" s="147"/>
      <c r="Y87" s="146" t="s">
        <v>112</v>
      </c>
      <c r="Z87" s="146" t="s">
        <v>149</v>
      </c>
      <c r="AA87" s="147"/>
      <c r="AB87" s="143"/>
      <c r="AD87" s="144"/>
    </row>
    <row r="88" spans="3:30" x14ac:dyDescent="0.15">
      <c r="E88" s="143"/>
      <c r="F88" s="57" t="s">
        <v>69</v>
      </c>
      <c r="G88" s="245"/>
      <c r="H88" s="250">
        <v>37898523</v>
      </c>
      <c r="I88" s="252">
        <v>0.1</v>
      </c>
      <c r="J88" s="265" t="s">
        <v>176</v>
      </c>
      <c r="K88" s="230" t="s">
        <v>84</v>
      </c>
      <c r="L88" s="267" t="s">
        <v>174</v>
      </c>
      <c r="N88" s="146" t="s">
        <v>113</v>
      </c>
      <c r="O88" s="148">
        <v>14092235427</v>
      </c>
      <c r="P88" s="149">
        <f t="shared" ref="P88:P108" si="2">O88/1000</f>
        <v>14092235.426999999</v>
      </c>
      <c r="Q88" s="147" t="s">
        <v>167</v>
      </c>
      <c r="R88"/>
      <c r="T88" s="147" t="s">
        <v>32</v>
      </c>
      <c r="U88" s="149">
        <f>O88/1000</f>
        <v>14092235.426999999</v>
      </c>
      <c r="Y88" s="146" t="s">
        <v>135</v>
      </c>
      <c r="Z88" s="148">
        <v>314972212</v>
      </c>
      <c r="AA88" s="149">
        <f>Z88/1000</f>
        <v>314972.212</v>
      </c>
      <c r="AB88" s="143"/>
      <c r="AD88" s="144"/>
    </row>
    <row r="89" spans="3:30" x14ac:dyDescent="0.15">
      <c r="E89" s="143"/>
      <c r="F89" s="57" t="s">
        <v>40</v>
      </c>
      <c r="G89" s="245"/>
      <c r="H89" s="250">
        <v>610561431</v>
      </c>
      <c r="I89" s="252">
        <v>1.4</v>
      </c>
      <c r="J89" s="265" t="s">
        <v>176</v>
      </c>
      <c r="K89" s="230" t="s">
        <v>84</v>
      </c>
      <c r="L89" s="267" t="s">
        <v>174</v>
      </c>
      <c r="N89" s="146" t="s">
        <v>114</v>
      </c>
      <c r="O89" s="148">
        <v>394916000</v>
      </c>
      <c r="P89" s="149">
        <f t="shared" si="2"/>
        <v>394916</v>
      </c>
      <c r="Q89" s="147" t="s">
        <v>169</v>
      </c>
      <c r="R89"/>
      <c r="T89" s="147" t="s">
        <v>42</v>
      </c>
      <c r="U89" s="149">
        <f>O107/1000</f>
        <v>3717083.952</v>
      </c>
      <c r="Y89" s="146" t="s">
        <v>136</v>
      </c>
      <c r="Z89" s="148">
        <v>5573775023</v>
      </c>
      <c r="AA89" s="166">
        <f t="shared" ref="AA89:AA101" si="3">Z89/1000</f>
        <v>5573775.023</v>
      </c>
      <c r="AB89" s="143"/>
      <c r="AD89" s="144"/>
    </row>
    <row r="90" spans="3:30" x14ac:dyDescent="0.15">
      <c r="E90" s="143"/>
      <c r="F90" s="57" t="s">
        <v>41</v>
      </c>
      <c r="G90" s="245"/>
      <c r="H90" s="250">
        <v>1366821761</v>
      </c>
      <c r="I90" s="252">
        <v>3.1</v>
      </c>
      <c r="J90" s="265" t="s">
        <v>176</v>
      </c>
      <c r="K90" s="230" t="s">
        <v>84</v>
      </c>
      <c r="L90" s="267" t="s">
        <v>174</v>
      </c>
      <c r="N90" s="146" t="s">
        <v>115</v>
      </c>
      <c r="O90" s="148">
        <v>16730000</v>
      </c>
      <c r="P90" s="149">
        <f t="shared" si="2"/>
        <v>16730</v>
      </c>
      <c r="Q90" s="147" t="s">
        <v>169</v>
      </c>
      <c r="R90"/>
      <c r="T90" s="228" t="s">
        <v>171</v>
      </c>
      <c r="U90" s="149">
        <f>(O99+O100)/1000</f>
        <v>1420055.0889999999</v>
      </c>
      <c r="Y90" s="146" t="s">
        <v>137</v>
      </c>
      <c r="Z90" s="148">
        <v>12883329603</v>
      </c>
      <c r="AA90" s="166">
        <f t="shared" si="3"/>
        <v>12883329.603</v>
      </c>
      <c r="AB90" s="143"/>
      <c r="AD90" s="144"/>
    </row>
    <row r="91" spans="3:30" x14ac:dyDescent="0.15">
      <c r="E91" s="143"/>
      <c r="F91" s="242" t="s">
        <v>42</v>
      </c>
      <c r="G91" s="244"/>
      <c r="H91" s="247">
        <v>3717083952</v>
      </c>
      <c r="I91" s="255">
        <v>8.3000000000000007</v>
      </c>
      <c r="J91" s="257" t="s">
        <v>168</v>
      </c>
      <c r="K91" s="230" t="s">
        <v>84</v>
      </c>
      <c r="L91" s="266" t="s">
        <v>168</v>
      </c>
      <c r="N91" s="146" t="s">
        <v>116</v>
      </c>
      <c r="O91" s="148">
        <v>65031000</v>
      </c>
      <c r="P91" s="149">
        <f t="shared" si="2"/>
        <v>65031</v>
      </c>
      <c r="Q91" s="147" t="s">
        <v>169</v>
      </c>
      <c r="R91"/>
      <c r="T91" s="228" t="s">
        <v>173</v>
      </c>
      <c r="U91" s="149">
        <f>(O103+O104+O105+O106)/1000</f>
        <v>2189393.59</v>
      </c>
      <c r="Y91" s="146" t="s">
        <v>138</v>
      </c>
      <c r="Z91" s="148">
        <v>5954607358</v>
      </c>
      <c r="AA91" s="166">
        <f t="shared" si="3"/>
        <v>5954607.358</v>
      </c>
      <c r="AB91" s="143"/>
      <c r="AD91" s="144"/>
    </row>
    <row r="92" spans="3:30" x14ac:dyDescent="0.15">
      <c r="E92" s="143"/>
      <c r="F92" s="273" t="s">
        <v>43</v>
      </c>
      <c r="G92" s="274"/>
      <c r="H92" s="275">
        <v>4499600000</v>
      </c>
      <c r="I92" s="276">
        <v>10.1</v>
      </c>
      <c r="J92" s="258" t="s">
        <v>166</v>
      </c>
      <c r="K92" s="232" t="s">
        <v>87</v>
      </c>
      <c r="L92" s="266" t="s">
        <v>166</v>
      </c>
      <c r="N92" s="146" t="s">
        <v>117</v>
      </c>
      <c r="O92" s="148">
        <v>55858000</v>
      </c>
      <c r="P92" s="149">
        <f t="shared" si="2"/>
        <v>55858</v>
      </c>
      <c r="Q92" s="147" t="s">
        <v>169</v>
      </c>
      <c r="R92"/>
      <c r="T92" s="147" t="s">
        <v>36</v>
      </c>
      <c r="U92" s="149">
        <f>O97/1000</f>
        <v>6424098</v>
      </c>
      <c r="Y92" s="146" t="s">
        <v>139</v>
      </c>
      <c r="Z92" s="148">
        <v>31991615</v>
      </c>
      <c r="AA92" s="166">
        <f t="shared" si="3"/>
        <v>31991.615000000002</v>
      </c>
      <c r="AB92" s="143"/>
      <c r="AD92" s="144"/>
    </row>
    <row r="93" spans="3:30" x14ac:dyDescent="0.15">
      <c r="E93" s="143"/>
      <c r="F93" s="277" t="s">
        <v>44</v>
      </c>
      <c r="G93" s="270"/>
      <c r="H93" s="171">
        <v>44579934449</v>
      </c>
      <c r="I93" s="278">
        <v>100.00999999999999</v>
      </c>
      <c r="J93" s="143"/>
      <c r="L93" s="144"/>
      <c r="N93" s="146" t="s">
        <v>118</v>
      </c>
      <c r="O93" s="148">
        <v>1990541000</v>
      </c>
      <c r="P93" s="149">
        <f t="shared" si="2"/>
        <v>1990541</v>
      </c>
      <c r="Q93" s="147" t="s">
        <v>169</v>
      </c>
      <c r="R93"/>
      <c r="T93" s="147" t="s">
        <v>134</v>
      </c>
      <c r="U93" s="149">
        <f>(O101+O102)/1000</f>
        <v>9371100.6919999998</v>
      </c>
      <c r="Y93" s="146" t="s">
        <v>140</v>
      </c>
      <c r="Z93" s="148">
        <v>1621960728</v>
      </c>
      <c r="AA93" s="166">
        <f t="shared" si="3"/>
        <v>1621960.7279999999</v>
      </c>
      <c r="AB93" s="143"/>
      <c r="AD93" s="144"/>
    </row>
    <row r="94" spans="3:30" x14ac:dyDescent="0.15">
      <c r="E94" s="143"/>
      <c r="F94" s="57"/>
      <c r="H94" s="57"/>
      <c r="I94" s="57"/>
      <c r="J94" s="143"/>
      <c r="L94" s="144"/>
      <c r="N94" s="146" t="s">
        <v>119</v>
      </c>
      <c r="O94" s="148">
        <v>182526699</v>
      </c>
      <c r="P94" s="149">
        <f t="shared" si="2"/>
        <v>182526.69899999999</v>
      </c>
      <c r="Q94" s="147" t="s">
        <v>169</v>
      </c>
      <c r="R94"/>
      <c r="T94" s="147" t="s">
        <v>43</v>
      </c>
      <c r="U94" s="149">
        <f>O108/1000</f>
        <v>4499600</v>
      </c>
      <c r="Y94" s="146" t="s">
        <v>141</v>
      </c>
      <c r="Z94" s="148">
        <v>3346987821</v>
      </c>
      <c r="AA94" s="166">
        <f t="shared" si="3"/>
        <v>3346987.821</v>
      </c>
      <c r="AB94" s="143"/>
      <c r="AD94" s="144"/>
    </row>
    <row r="95" spans="3:30" x14ac:dyDescent="0.15">
      <c r="E95" s="143"/>
      <c r="F95" s="230" t="s">
        <v>175</v>
      </c>
      <c r="G95" s="230"/>
      <c r="H95" s="236">
        <f>SUM(H83:H84,H87:H90)</f>
        <v>3609448679</v>
      </c>
      <c r="I95" s="233">
        <f>ROUND(H95/$H$93*100,1)</f>
        <v>8.1</v>
      </c>
      <c r="J95" s="257" t="s">
        <v>176</v>
      </c>
      <c r="K95" s="230" t="s">
        <v>84</v>
      </c>
      <c r="L95" s="147"/>
      <c r="N95" s="146" t="s">
        <v>120</v>
      </c>
      <c r="O95" s="148">
        <v>89746000</v>
      </c>
      <c r="P95" s="149">
        <f t="shared" si="2"/>
        <v>89746</v>
      </c>
      <c r="Q95" s="147" t="s">
        <v>169</v>
      </c>
      <c r="R95"/>
      <c r="T95" s="147" t="s">
        <v>89</v>
      </c>
      <c r="U95" s="149">
        <f>(O89+O90+O91+O92+O93+O94+O95+O96+O98)/1000</f>
        <v>2866367.699</v>
      </c>
      <c r="Y95" s="146" t="s">
        <v>142</v>
      </c>
      <c r="Z95" s="148">
        <v>3557053648</v>
      </c>
      <c r="AA95" s="166">
        <f t="shared" si="3"/>
        <v>3557053.648</v>
      </c>
      <c r="AB95" s="143"/>
      <c r="AD95" s="144"/>
    </row>
    <row r="96" spans="3:30" x14ac:dyDescent="0.15">
      <c r="E96" s="143"/>
      <c r="F96" s="232" t="s">
        <v>178</v>
      </c>
      <c r="G96" s="232"/>
      <c r="H96" s="235">
        <f>SUM(H73:H80,H82,H85:H86)</f>
        <v>12237468391</v>
      </c>
      <c r="I96" s="234">
        <f>ROUND(H96/$H$93*100,1)</f>
        <v>27.5</v>
      </c>
      <c r="J96" s="258" t="s">
        <v>176</v>
      </c>
      <c r="K96" s="232" t="s">
        <v>87</v>
      </c>
      <c r="L96" s="147"/>
      <c r="N96" s="146" t="s">
        <v>121</v>
      </c>
      <c r="O96" s="148">
        <v>57286000</v>
      </c>
      <c r="P96" s="149">
        <f t="shared" si="2"/>
        <v>57286</v>
      </c>
      <c r="Q96" s="147" t="s">
        <v>169</v>
      </c>
      <c r="R96"/>
      <c r="T96" s="147"/>
      <c r="U96" s="74">
        <f>SUM(U88:U95)</f>
        <v>44579934.449000001</v>
      </c>
      <c r="Y96" s="146" t="s">
        <v>143</v>
      </c>
      <c r="Z96" s="148">
        <v>1690062746</v>
      </c>
      <c r="AA96" s="166">
        <f t="shared" si="3"/>
        <v>1690062.746</v>
      </c>
      <c r="AB96" s="143"/>
      <c r="AD96" s="144"/>
    </row>
    <row r="97" spans="1:30" x14ac:dyDescent="0.15">
      <c r="E97" s="143"/>
      <c r="G97" s="144"/>
      <c r="N97" s="146" t="s">
        <v>122</v>
      </c>
      <c r="O97" s="148">
        <v>6424098000</v>
      </c>
      <c r="P97" s="149">
        <f t="shared" si="2"/>
        <v>6424098</v>
      </c>
      <c r="Q97" s="147" t="s">
        <v>170</v>
      </c>
      <c r="R97"/>
      <c r="Y97" s="146" t="s">
        <v>144</v>
      </c>
      <c r="Z97" s="148">
        <v>3776089176</v>
      </c>
      <c r="AA97" s="166">
        <f t="shared" si="3"/>
        <v>3776089.176</v>
      </c>
      <c r="AB97" s="143"/>
      <c r="AD97" s="144"/>
    </row>
    <row r="98" spans="1:30" x14ac:dyDescent="0.15">
      <c r="E98" s="143"/>
      <c r="G98" s="144"/>
      <c r="N98" s="146" t="s">
        <v>123</v>
      </c>
      <c r="O98" s="148">
        <v>13733000</v>
      </c>
      <c r="P98" s="149">
        <f t="shared" si="2"/>
        <v>13733</v>
      </c>
      <c r="Q98" s="147" t="s">
        <v>169</v>
      </c>
      <c r="R98" s="147"/>
      <c r="S98" s="147"/>
      <c r="Y98" s="146" t="s">
        <v>145</v>
      </c>
      <c r="Z98" s="148">
        <v>565326635</v>
      </c>
      <c r="AA98" s="166">
        <f t="shared" si="3"/>
        <v>565326.63500000001</v>
      </c>
      <c r="AB98" s="143"/>
      <c r="AD98" s="144"/>
    </row>
    <row r="99" spans="1:30" x14ac:dyDescent="0.15">
      <c r="E99" s="143"/>
      <c r="G99" s="144"/>
      <c r="N99" s="146" t="s">
        <v>124</v>
      </c>
      <c r="O99" s="148">
        <v>602043742</v>
      </c>
      <c r="P99" s="149">
        <f t="shared" si="2"/>
        <v>602043.74199999997</v>
      </c>
      <c r="Q99" s="228" t="s">
        <v>171</v>
      </c>
      <c r="R99" s="147"/>
      <c r="S99" s="147"/>
      <c r="Y99" s="146" t="s">
        <v>146</v>
      </c>
      <c r="Z99" s="148">
        <v>3489316077</v>
      </c>
      <c r="AA99" s="166">
        <f t="shared" si="3"/>
        <v>3489316.077</v>
      </c>
      <c r="AB99" s="143"/>
      <c r="AD99" s="144"/>
    </row>
    <row r="100" spans="1:30" x14ac:dyDescent="0.15">
      <c r="E100" s="143"/>
      <c r="G100" s="144"/>
      <c r="N100" s="146" t="s">
        <v>125</v>
      </c>
      <c r="O100" s="148">
        <v>818011347</v>
      </c>
      <c r="P100" s="149">
        <f t="shared" si="2"/>
        <v>818011.34699999995</v>
      </c>
      <c r="Q100" s="228" t="s">
        <v>171</v>
      </c>
      <c r="R100" s="147"/>
      <c r="S100" s="147"/>
      <c r="Y100" s="146" t="s">
        <v>147</v>
      </c>
      <c r="Z100" s="148">
        <v>86185</v>
      </c>
      <c r="AA100" s="166">
        <f t="shared" si="3"/>
        <v>86.185000000000002</v>
      </c>
      <c r="AB100" s="143"/>
      <c r="AD100" s="144"/>
    </row>
    <row r="101" spans="1:30" x14ac:dyDescent="0.15">
      <c r="E101" s="143"/>
      <c r="G101" s="144"/>
      <c r="N101" s="146" t="s">
        <v>126</v>
      </c>
      <c r="O101" s="148">
        <v>6578473256</v>
      </c>
      <c r="P101" s="149">
        <f t="shared" si="2"/>
        <v>6578473.2560000001</v>
      </c>
      <c r="Q101" s="147" t="s">
        <v>165</v>
      </c>
      <c r="R101" s="147"/>
      <c r="S101" s="147"/>
      <c r="Y101" s="146" t="s">
        <v>148</v>
      </c>
      <c r="Z101" s="148">
        <v>0</v>
      </c>
      <c r="AA101" s="166">
        <f t="shared" si="3"/>
        <v>0</v>
      </c>
      <c r="AB101" s="143"/>
      <c r="AD101" s="144"/>
    </row>
    <row r="102" spans="1:30" x14ac:dyDescent="0.15">
      <c r="E102" s="143"/>
      <c r="F102" s="295" t="s">
        <v>179</v>
      </c>
      <c r="G102" s="296"/>
      <c r="H102" s="299" t="s">
        <v>3</v>
      </c>
      <c r="I102" s="300"/>
      <c r="N102" s="146" t="s">
        <v>127</v>
      </c>
      <c r="O102" s="148">
        <v>2792627436</v>
      </c>
      <c r="P102" s="149">
        <f t="shared" si="2"/>
        <v>2792627.4360000002</v>
      </c>
      <c r="Q102" s="147" t="s">
        <v>165</v>
      </c>
      <c r="R102" s="147"/>
      <c r="S102" s="147"/>
      <c r="Z102">
        <f>SUM(Z88:Z101)</f>
        <v>42805558827</v>
      </c>
      <c r="AA102" s="142">
        <f>SUM(AA88:AA101)</f>
        <v>42805558.826999992</v>
      </c>
      <c r="AB102" s="143"/>
      <c r="AD102" s="144"/>
    </row>
    <row r="103" spans="1:30" x14ac:dyDescent="0.15">
      <c r="E103" s="143"/>
      <c r="F103" s="297"/>
      <c r="G103" s="298"/>
      <c r="H103" s="269" t="s">
        <v>106</v>
      </c>
      <c r="I103" s="269" t="s">
        <v>31</v>
      </c>
      <c r="N103" s="146" t="s">
        <v>128</v>
      </c>
      <c r="O103" s="148">
        <v>174111875</v>
      </c>
      <c r="P103" s="149">
        <f t="shared" si="2"/>
        <v>174111.875</v>
      </c>
      <c r="Q103" s="228" t="s">
        <v>174</v>
      </c>
      <c r="R103" s="147"/>
      <c r="S103" s="147"/>
      <c r="AB103" s="143"/>
      <c r="AD103" s="144"/>
    </row>
    <row r="104" spans="1:30" x14ac:dyDescent="0.15">
      <c r="A104" s="282"/>
      <c r="B104" s="268"/>
      <c r="C104" s="281"/>
      <c r="E104" s="143"/>
      <c r="F104" s="287" t="s">
        <v>46</v>
      </c>
      <c r="G104" s="288"/>
      <c r="H104" s="175">
        <v>314972212</v>
      </c>
      <c r="I104" s="176">
        <f>ROUNDUP(H104/H$95*100,1)</f>
        <v>8.7999999999999989</v>
      </c>
      <c r="N104" s="146" t="s">
        <v>129</v>
      </c>
      <c r="O104" s="148">
        <v>37898523</v>
      </c>
      <c r="P104" s="149">
        <f t="shared" si="2"/>
        <v>37898.523000000001</v>
      </c>
      <c r="Q104" s="228" t="s">
        <v>174</v>
      </c>
      <c r="R104" s="147"/>
      <c r="S104" s="147"/>
      <c r="AB104" s="143"/>
      <c r="AD104" s="144"/>
    </row>
    <row r="105" spans="1:30" ht="24" x14ac:dyDescent="0.15">
      <c r="A105" s="283" t="s">
        <v>32</v>
      </c>
      <c r="B105" s="237">
        <f>H106</f>
        <v>12883329603</v>
      </c>
      <c r="C105" s="268"/>
      <c r="E105" s="143"/>
      <c r="F105" s="287" t="s">
        <v>47</v>
      </c>
      <c r="G105" s="288"/>
      <c r="H105" s="175">
        <v>5573775023</v>
      </c>
      <c r="I105" s="176">
        <f t="shared" ref="I105:I116" si="4">ROUND(H105/H$95*100,1)</f>
        <v>154.4</v>
      </c>
      <c r="N105" s="146" t="s">
        <v>130</v>
      </c>
      <c r="O105" s="148">
        <v>610561431</v>
      </c>
      <c r="P105" s="149">
        <f t="shared" si="2"/>
        <v>610561.43099999998</v>
      </c>
      <c r="Q105" s="228" t="s">
        <v>174</v>
      </c>
      <c r="R105" s="147"/>
      <c r="S105" s="147"/>
      <c r="AB105" s="143"/>
      <c r="AD105" s="144"/>
    </row>
    <row r="106" spans="1:30" ht="36" x14ac:dyDescent="0.15">
      <c r="A106" s="283" t="s">
        <v>42</v>
      </c>
      <c r="B106" s="237">
        <f>S57</f>
        <v>0</v>
      </c>
      <c r="C106" s="268"/>
      <c r="E106" s="143"/>
      <c r="F106" s="287" t="s">
        <v>48</v>
      </c>
      <c r="G106" s="288"/>
      <c r="H106" s="175">
        <v>12883329603</v>
      </c>
      <c r="I106" s="176">
        <f t="shared" si="4"/>
        <v>356.9</v>
      </c>
      <c r="N106" s="146" t="s">
        <v>131</v>
      </c>
      <c r="O106" s="148">
        <v>1366821761</v>
      </c>
      <c r="P106" s="149">
        <f t="shared" si="2"/>
        <v>1366821.7609999999</v>
      </c>
      <c r="Q106" s="228" t="s">
        <v>174</v>
      </c>
      <c r="R106" s="147"/>
      <c r="S106" s="147"/>
      <c r="AB106" s="143"/>
      <c r="AD106" s="144"/>
    </row>
    <row r="107" spans="1:30" ht="36" x14ac:dyDescent="0.15">
      <c r="A107" s="283" t="s">
        <v>177</v>
      </c>
      <c r="B107" s="238">
        <f>S61</f>
        <v>0</v>
      </c>
      <c r="C107" s="268"/>
      <c r="E107" s="143"/>
      <c r="F107" s="287" t="s">
        <v>49</v>
      </c>
      <c r="G107" s="288"/>
      <c r="H107" s="175">
        <v>5954607358</v>
      </c>
      <c r="I107" s="176">
        <f t="shared" si="4"/>
        <v>165</v>
      </c>
      <c r="N107" s="146" t="s">
        <v>132</v>
      </c>
      <c r="O107" s="148">
        <v>3717083952</v>
      </c>
      <c r="P107" s="149">
        <f t="shared" si="2"/>
        <v>3717083.952</v>
      </c>
      <c r="Q107" s="147" t="s">
        <v>168</v>
      </c>
      <c r="R107" s="147"/>
      <c r="S107" s="147"/>
      <c r="AB107" s="143"/>
      <c r="AD107" s="144"/>
    </row>
    <row r="108" spans="1:30" x14ac:dyDescent="0.15">
      <c r="A108" s="282"/>
      <c r="B108" s="268"/>
      <c r="C108" s="268"/>
      <c r="E108" s="143"/>
      <c r="F108" s="287" t="s">
        <v>50</v>
      </c>
      <c r="G108" s="288"/>
      <c r="H108" s="175">
        <v>31991615</v>
      </c>
      <c r="I108" s="176">
        <f t="shared" si="4"/>
        <v>0.9</v>
      </c>
      <c r="N108" s="146" t="s">
        <v>133</v>
      </c>
      <c r="O108" s="148">
        <v>4499600000</v>
      </c>
      <c r="P108" s="149">
        <f t="shared" si="2"/>
        <v>4499600</v>
      </c>
      <c r="Q108" s="147" t="s">
        <v>166</v>
      </c>
      <c r="R108" s="147"/>
      <c r="S108" s="147"/>
      <c r="AB108" s="143"/>
      <c r="AD108" s="144"/>
    </row>
    <row r="109" spans="1:30" x14ac:dyDescent="0.15">
      <c r="A109" s="284" t="s">
        <v>43</v>
      </c>
      <c r="B109" s="239">
        <f>S58</f>
        <v>0</v>
      </c>
      <c r="C109" s="218">
        <f>SUM(B109:B111)</f>
        <v>3489316077</v>
      </c>
      <c r="E109" s="143"/>
      <c r="F109" s="287" t="s">
        <v>51</v>
      </c>
      <c r="G109" s="288"/>
      <c r="H109" s="175">
        <v>1621960728</v>
      </c>
      <c r="I109" s="176">
        <f t="shared" si="4"/>
        <v>44.9</v>
      </c>
      <c r="O109" s="150">
        <f>SUM(O88:O108)</f>
        <v>44579934449</v>
      </c>
      <c r="P109" s="74">
        <f>SUM(P88:P108)</f>
        <v>44579934.449000001</v>
      </c>
      <c r="R109"/>
      <c r="Y109" s="150">
        <f>(O109-Z102)/1000</f>
        <v>1774375.622</v>
      </c>
      <c r="AB109" s="143"/>
      <c r="AD109" s="144"/>
    </row>
    <row r="110" spans="1:30" ht="60" x14ac:dyDescent="0.15">
      <c r="A110" s="285" t="s">
        <v>36</v>
      </c>
      <c r="B110" s="240">
        <f>H115</f>
        <v>3489316077</v>
      </c>
      <c r="C110" s="268"/>
      <c r="E110" s="143"/>
      <c r="F110" s="287" t="s">
        <v>52</v>
      </c>
      <c r="G110" s="288"/>
      <c r="H110" s="175">
        <v>3346987821</v>
      </c>
      <c r="I110" s="176">
        <f t="shared" si="4"/>
        <v>92.7</v>
      </c>
      <c r="P110"/>
      <c r="R110"/>
      <c r="AB110" s="143"/>
      <c r="AD110" s="144"/>
    </row>
    <row r="111" spans="1:30" ht="36" x14ac:dyDescent="0.15">
      <c r="A111" s="285" t="s">
        <v>177</v>
      </c>
      <c r="B111" s="241">
        <f>S62</f>
        <v>0</v>
      </c>
      <c r="C111" s="268"/>
      <c r="E111" s="143"/>
      <c r="F111" s="287" t="s">
        <v>53</v>
      </c>
      <c r="G111" s="288"/>
      <c r="H111" s="175">
        <v>3557053648</v>
      </c>
      <c r="I111" s="176">
        <f t="shared" si="4"/>
        <v>98.5</v>
      </c>
      <c r="P111"/>
      <c r="R111"/>
      <c r="AB111" s="143"/>
      <c r="AD111" s="144"/>
    </row>
    <row r="112" spans="1:30" ht="24" x14ac:dyDescent="0.15">
      <c r="A112" s="286" t="s">
        <v>91</v>
      </c>
      <c r="B112" s="231">
        <f>SUM(B105:B111)</f>
        <v>16372645680</v>
      </c>
      <c r="C112" s="268"/>
      <c r="E112" s="143"/>
      <c r="F112" s="287" t="s">
        <v>54</v>
      </c>
      <c r="G112" s="288"/>
      <c r="H112" s="175">
        <v>1690062746</v>
      </c>
      <c r="I112" s="176">
        <f t="shared" si="4"/>
        <v>46.8</v>
      </c>
      <c r="P112"/>
      <c r="R112"/>
      <c r="AB112" s="143"/>
      <c r="AD112" s="144"/>
    </row>
    <row r="113" spans="5:30" x14ac:dyDescent="0.15">
      <c r="E113" s="143"/>
      <c r="F113" s="287" t="s">
        <v>55</v>
      </c>
      <c r="G113" s="288"/>
      <c r="H113" s="175">
        <v>3776089176</v>
      </c>
      <c r="I113" s="176">
        <f t="shared" si="4"/>
        <v>104.6</v>
      </c>
      <c r="P113"/>
      <c r="R113"/>
      <c r="AB113" s="143"/>
      <c r="AD113" s="144"/>
    </row>
    <row r="114" spans="5:30" x14ac:dyDescent="0.15">
      <c r="E114" s="143"/>
      <c r="F114" s="287" t="s">
        <v>56</v>
      </c>
      <c r="G114" s="288"/>
      <c r="H114" s="175">
        <v>565326635</v>
      </c>
      <c r="I114" s="176">
        <f t="shared" si="4"/>
        <v>15.7</v>
      </c>
      <c r="P114"/>
      <c r="R114"/>
      <c r="AB114" s="143"/>
      <c r="AD114" s="144"/>
    </row>
    <row r="115" spans="5:30" x14ac:dyDescent="0.15">
      <c r="E115" s="143"/>
      <c r="F115" s="287" t="s">
        <v>57</v>
      </c>
      <c r="G115" s="288"/>
      <c r="H115" s="175">
        <v>3489316077</v>
      </c>
      <c r="I115" s="176">
        <f t="shared" si="4"/>
        <v>96.7</v>
      </c>
      <c r="P115"/>
      <c r="R115"/>
      <c r="AB115" s="143"/>
      <c r="AD115" s="144"/>
    </row>
    <row r="116" spans="5:30" x14ac:dyDescent="0.15">
      <c r="E116" s="143"/>
      <c r="F116" s="287" t="s">
        <v>29</v>
      </c>
      <c r="G116" s="288"/>
      <c r="H116" s="175">
        <v>86185</v>
      </c>
      <c r="I116" s="176">
        <f t="shared" si="4"/>
        <v>0</v>
      </c>
      <c r="P116"/>
      <c r="R116"/>
      <c r="AB116" s="143"/>
      <c r="AD116" s="144"/>
    </row>
    <row r="117" spans="5:30" x14ac:dyDescent="0.15">
      <c r="E117" s="143"/>
      <c r="G117" s="144"/>
      <c r="P117"/>
      <c r="R117"/>
      <c r="AB117" s="143"/>
      <c r="AD117" s="144"/>
    </row>
    <row r="118" spans="5:30" x14ac:dyDescent="0.15">
      <c r="E118" s="143"/>
      <c r="G118" s="144"/>
      <c r="P118"/>
      <c r="R118"/>
      <c r="AB118" s="143"/>
      <c r="AD118" s="144"/>
    </row>
    <row r="119" spans="5:30" x14ac:dyDescent="0.15">
      <c r="E119" s="143"/>
      <c r="G119" s="144"/>
      <c r="P119"/>
      <c r="R119"/>
      <c r="AB119" s="143"/>
      <c r="AD119" s="144"/>
    </row>
    <row r="120" spans="5:30" x14ac:dyDescent="0.15">
      <c r="E120" s="143"/>
      <c r="G120" s="144"/>
      <c r="P120"/>
      <c r="R120"/>
      <c r="AB120" s="143"/>
      <c r="AD120" s="144"/>
    </row>
  </sheetData>
  <mergeCells count="9">
    <mergeCell ref="A1:J1"/>
    <mergeCell ref="H70:I70"/>
    <mergeCell ref="F70:G71"/>
    <mergeCell ref="F102:G103"/>
    <mergeCell ref="H102:I102"/>
    <mergeCell ref="Q73:Q76"/>
    <mergeCell ref="R73:R76"/>
    <mergeCell ref="Q77:Q80"/>
    <mergeCell ref="R77:R80"/>
  </mergeCells>
  <phoneticPr fontId="2"/>
  <pageMargins left="0.85" right="0.75" top="1" bottom="1" header="0.51200000000000001" footer="0.51200000000000001"/>
  <pageSetup paperSize="9" scale="8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1"/>
  <sheetViews>
    <sheetView view="pageBreakPreview" zoomScale="90" zoomScaleNormal="80" zoomScaleSheetLayoutView="90" workbookViewId="0">
      <selection sqref="A1:J1"/>
    </sheetView>
  </sheetViews>
  <sheetFormatPr defaultRowHeight="12" x14ac:dyDescent="0.15"/>
  <cols>
    <col min="1" max="1" width="14.75" style="4" customWidth="1"/>
    <col min="2" max="3" width="10.5" style="4" customWidth="1"/>
    <col min="4" max="4" width="11.125" style="4" customWidth="1"/>
    <col min="5" max="5" width="10.5" style="4" customWidth="1"/>
    <col min="6" max="6" width="15.75" style="4" customWidth="1"/>
    <col min="7" max="8" width="10.5" style="4" customWidth="1"/>
    <col min="9" max="9" width="11.125" style="4" customWidth="1"/>
    <col min="10" max="10" width="10.5" style="4" customWidth="1"/>
    <col min="11" max="11" width="10.125" style="4" bestFit="1" customWidth="1"/>
    <col min="12" max="12" width="10.125" style="4" customWidth="1"/>
    <col min="13" max="16384" width="9" style="4"/>
  </cols>
  <sheetData>
    <row r="1" spans="1:12" s="2" customFormat="1" ht="27" customHeight="1" x14ac:dyDescent="0.15">
      <c r="A1" s="306" t="s">
        <v>107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2" s="2" customFormat="1" ht="10.9" customHeight="1" x14ac:dyDescent="0.15">
      <c r="A2" s="13"/>
      <c r="B2" s="19"/>
      <c r="C2" s="1"/>
      <c r="D2" s="1"/>
      <c r="E2" s="1"/>
      <c r="G2" s="20"/>
    </row>
    <row r="3" spans="1:12" s="3" customFormat="1" ht="20.25" customHeight="1" x14ac:dyDescent="0.15">
      <c r="A3" s="3" t="s">
        <v>103</v>
      </c>
      <c r="J3" s="5" t="s">
        <v>45</v>
      </c>
    </row>
    <row r="4" spans="1:12" s="18" customFormat="1" ht="32.25" customHeight="1" x14ac:dyDescent="0.15">
      <c r="A4" s="311" t="s">
        <v>1</v>
      </c>
      <c r="B4" s="309" t="s">
        <v>72</v>
      </c>
      <c r="C4" s="309"/>
      <c r="D4" s="309"/>
      <c r="E4" s="309"/>
      <c r="F4" s="307" t="s">
        <v>1</v>
      </c>
      <c r="G4" s="309" t="s">
        <v>73</v>
      </c>
      <c r="H4" s="309"/>
      <c r="I4" s="309"/>
      <c r="J4" s="309"/>
      <c r="K4" s="40"/>
      <c r="L4" s="40"/>
    </row>
    <row r="5" spans="1:12" s="18" customFormat="1" ht="32.25" customHeight="1" x14ac:dyDescent="0.15">
      <c r="A5" s="312"/>
      <c r="B5" s="223" t="s">
        <v>160</v>
      </c>
      <c r="C5" s="224" t="s">
        <v>161</v>
      </c>
      <c r="D5" s="225" t="s">
        <v>162</v>
      </c>
      <c r="E5" s="168" t="s">
        <v>31</v>
      </c>
      <c r="F5" s="308"/>
      <c r="G5" s="223" t="s">
        <v>160</v>
      </c>
      <c r="H5" s="224" t="s">
        <v>161</v>
      </c>
      <c r="I5" s="225" t="s">
        <v>162</v>
      </c>
      <c r="J5" s="112" t="s">
        <v>31</v>
      </c>
      <c r="K5" s="40"/>
      <c r="L5" s="40"/>
    </row>
    <row r="6" spans="1:12" s="18" customFormat="1" ht="32.25" customHeight="1" x14ac:dyDescent="0.15">
      <c r="A6" s="87" t="s">
        <v>32</v>
      </c>
      <c r="B6" s="82">
        <v>14362744390</v>
      </c>
      <c r="C6" s="217">
        <v>14569527908</v>
      </c>
      <c r="D6" s="173">
        <v>14092235427</v>
      </c>
      <c r="E6" s="169">
        <f>ROUND(D6/D$27*100,2)</f>
        <v>31.61</v>
      </c>
      <c r="F6" s="89" t="s">
        <v>46</v>
      </c>
      <c r="G6" s="46">
        <v>316510722</v>
      </c>
      <c r="H6" s="219">
        <v>323435339</v>
      </c>
      <c r="I6" s="175">
        <v>314972212</v>
      </c>
      <c r="J6" s="176">
        <f>ROUNDUP(I6/I$27*100,1)</f>
        <v>0.79999999999999993</v>
      </c>
      <c r="K6" s="40"/>
      <c r="L6" s="167"/>
    </row>
    <row r="7" spans="1:12" s="18" customFormat="1" ht="32.25" customHeight="1" x14ac:dyDescent="0.15">
      <c r="A7" s="87" t="s">
        <v>33</v>
      </c>
      <c r="B7" s="82">
        <v>392036000</v>
      </c>
      <c r="C7" s="217">
        <v>376343000</v>
      </c>
      <c r="D7" s="173">
        <v>394916000</v>
      </c>
      <c r="E7" s="169">
        <f t="shared" ref="E7:E26" si="0">ROUND(D7/D$27*100,1)</f>
        <v>0.9</v>
      </c>
      <c r="F7" s="89" t="s">
        <v>47</v>
      </c>
      <c r="G7" s="46">
        <v>4793028633</v>
      </c>
      <c r="H7" s="219">
        <v>4999722775</v>
      </c>
      <c r="I7" s="175">
        <v>5573775023</v>
      </c>
      <c r="J7" s="176">
        <f t="shared" ref="J7:J18" si="1">ROUND(I7/I$27*100,1)</f>
        <v>13</v>
      </c>
      <c r="K7" s="40"/>
      <c r="L7" s="167"/>
    </row>
    <row r="8" spans="1:12" s="18" customFormat="1" ht="32.25" customHeight="1" x14ac:dyDescent="0.15">
      <c r="A8" s="87" t="s">
        <v>34</v>
      </c>
      <c r="B8" s="82">
        <v>22897000</v>
      </c>
      <c r="C8" s="217">
        <v>20384000</v>
      </c>
      <c r="D8" s="173">
        <v>16730000</v>
      </c>
      <c r="E8" s="169">
        <f t="shared" si="0"/>
        <v>0</v>
      </c>
      <c r="F8" s="89" t="s">
        <v>48</v>
      </c>
      <c r="G8" s="46">
        <v>11644490309</v>
      </c>
      <c r="H8" s="219">
        <v>12837625135</v>
      </c>
      <c r="I8" s="175">
        <v>12883329603</v>
      </c>
      <c r="J8" s="176">
        <f t="shared" si="1"/>
        <v>30.1</v>
      </c>
      <c r="K8" s="40"/>
      <c r="L8" s="167"/>
    </row>
    <row r="9" spans="1:12" s="18" customFormat="1" ht="32.25" customHeight="1" x14ac:dyDescent="0.15">
      <c r="A9" s="87" t="s">
        <v>28</v>
      </c>
      <c r="B9" s="82">
        <v>44151000</v>
      </c>
      <c r="C9" s="217">
        <v>84969000</v>
      </c>
      <c r="D9" s="173">
        <v>65031000</v>
      </c>
      <c r="E9" s="169">
        <f t="shared" si="0"/>
        <v>0.1</v>
      </c>
      <c r="F9" s="89" t="s">
        <v>49</v>
      </c>
      <c r="G9" s="46">
        <v>3008020474</v>
      </c>
      <c r="H9" s="219">
        <v>3230636552</v>
      </c>
      <c r="I9" s="175">
        <v>5954607358</v>
      </c>
      <c r="J9" s="176">
        <f t="shared" si="1"/>
        <v>13.9</v>
      </c>
      <c r="K9" s="40"/>
      <c r="L9" s="167"/>
    </row>
    <row r="10" spans="1:12" s="18" customFormat="1" ht="32.25" customHeight="1" x14ac:dyDescent="0.15">
      <c r="A10" s="177" t="s">
        <v>150</v>
      </c>
      <c r="B10" s="82">
        <v>71071000</v>
      </c>
      <c r="C10" s="217">
        <v>46370000</v>
      </c>
      <c r="D10" s="173">
        <v>55858000</v>
      </c>
      <c r="E10" s="169">
        <f t="shared" si="0"/>
        <v>0.1</v>
      </c>
      <c r="F10" s="89" t="s">
        <v>50</v>
      </c>
      <c r="G10" s="46">
        <v>209483189</v>
      </c>
      <c r="H10" s="219">
        <v>123270986</v>
      </c>
      <c r="I10" s="175">
        <v>31991615</v>
      </c>
      <c r="J10" s="176">
        <f t="shared" si="1"/>
        <v>0.1</v>
      </c>
      <c r="K10" s="40"/>
      <c r="L10" s="167"/>
    </row>
    <row r="11" spans="1:12" s="18" customFormat="1" ht="32.25" customHeight="1" x14ac:dyDescent="0.15">
      <c r="A11" s="177" t="s">
        <v>151</v>
      </c>
      <c r="B11" s="82">
        <v>995173000</v>
      </c>
      <c r="C11" s="217">
        <v>1207620000</v>
      </c>
      <c r="D11" s="173">
        <v>1990541000</v>
      </c>
      <c r="E11" s="169">
        <f t="shared" si="0"/>
        <v>4.5</v>
      </c>
      <c r="F11" s="89" t="s">
        <v>51</v>
      </c>
      <c r="G11" s="46">
        <v>1463379140</v>
      </c>
      <c r="H11" s="219">
        <v>1978863158</v>
      </c>
      <c r="I11" s="175">
        <v>1621960728</v>
      </c>
      <c r="J11" s="176">
        <f t="shared" si="1"/>
        <v>3.8</v>
      </c>
      <c r="K11" s="40"/>
      <c r="L11" s="167"/>
    </row>
    <row r="12" spans="1:12" s="18" customFormat="1" ht="32.25" customHeight="1" x14ac:dyDescent="0.15">
      <c r="A12" s="87" t="s">
        <v>35</v>
      </c>
      <c r="B12" s="82">
        <v>207181586</v>
      </c>
      <c r="C12" s="217">
        <v>188065684</v>
      </c>
      <c r="D12" s="173">
        <v>182526699</v>
      </c>
      <c r="E12" s="169">
        <f t="shared" si="0"/>
        <v>0.4</v>
      </c>
      <c r="F12" s="89" t="s">
        <v>52</v>
      </c>
      <c r="G12" s="46">
        <v>4530472872</v>
      </c>
      <c r="H12" s="219">
        <v>3868589848</v>
      </c>
      <c r="I12" s="175">
        <v>3346987821</v>
      </c>
      <c r="J12" s="176">
        <f t="shared" si="1"/>
        <v>7.8</v>
      </c>
      <c r="K12" s="40"/>
      <c r="L12" s="167"/>
    </row>
    <row r="13" spans="1:12" s="18" customFormat="1" ht="32.25" customHeight="1" x14ac:dyDescent="0.15">
      <c r="A13" s="177" t="s">
        <v>152</v>
      </c>
      <c r="B13" s="82">
        <v>119188000</v>
      </c>
      <c r="C13" s="217">
        <v>57947000</v>
      </c>
      <c r="D13" s="173">
        <v>89746000</v>
      </c>
      <c r="E13" s="169">
        <f t="shared" si="0"/>
        <v>0.2</v>
      </c>
      <c r="F13" s="89" t="s">
        <v>53</v>
      </c>
      <c r="G13" s="46">
        <v>4204853520</v>
      </c>
      <c r="H13" s="219">
        <v>4112494352</v>
      </c>
      <c r="I13" s="175">
        <v>3557053648</v>
      </c>
      <c r="J13" s="176">
        <f t="shared" si="1"/>
        <v>8.3000000000000007</v>
      </c>
      <c r="K13" s="40"/>
      <c r="L13" s="167"/>
    </row>
    <row r="14" spans="1:12" s="18" customFormat="1" ht="32.25" customHeight="1" x14ac:dyDescent="0.15">
      <c r="A14" s="177" t="s">
        <v>153</v>
      </c>
      <c r="B14" s="82">
        <v>58090000</v>
      </c>
      <c r="C14" s="217">
        <v>57312000</v>
      </c>
      <c r="D14" s="173">
        <v>57286000</v>
      </c>
      <c r="E14" s="169">
        <f t="shared" si="0"/>
        <v>0.1</v>
      </c>
      <c r="F14" s="89" t="s">
        <v>54</v>
      </c>
      <c r="G14" s="46">
        <v>1128888456</v>
      </c>
      <c r="H14" s="219">
        <v>1169317932</v>
      </c>
      <c r="I14" s="175">
        <v>1690062746</v>
      </c>
      <c r="J14" s="176">
        <f t="shared" si="1"/>
        <v>3.9</v>
      </c>
      <c r="K14" s="40"/>
      <c r="L14" s="167"/>
    </row>
    <row r="15" spans="1:12" s="18" customFormat="1" ht="32.25" customHeight="1" x14ac:dyDescent="0.15">
      <c r="A15" s="87" t="s">
        <v>36</v>
      </c>
      <c r="B15" s="82">
        <v>6575325000</v>
      </c>
      <c r="C15" s="217">
        <v>6093591000</v>
      </c>
      <c r="D15" s="173">
        <v>6424098000</v>
      </c>
      <c r="E15" s="169">
        <f t="shared" si="0"/>
        <v>14.4</v>
      </c>
      <c r="F15" s="89" t="s">
        <v>55</v>
      </c>
      <c r="G15" s="46">
        <v>4261298803</v>
      </c>
      <c r="H15" s="219">
        <v>4146908918</v>
      </c>
      <c r="I15" s="175">
        <v>3776089176</v>
      </c>
      <c r="J15" s="176">
        <f t="shared" si="1"/>
        <v>8.8000000000000007</v>
      </c>
      <c r="K15" s="40"/>
      <c r="L15" s="167"/>
    </row>
    <row r="16" spans="1:12" s="18" customFormat="1" ht="32.25" customHeight="1" x14ac:dyDescent="0.15">
      <c r="A16" s="177" t="s">
        <v>154</v>
      </c>
      <c r="B16" s="82">
        <v>14813000</v>
      </c>
      <c r="C16" s="217">
        <v>13098000</v>
      </c>
      <c r="D16" s="173">
        <v>13733000</v>
      </c>
      <c r="E16" s="169">
        <f t="shared" si="0"/>
        <v>0</v>
      </c>
      <c r="F16" s="89" t="s">
        <v>56</v>
      </c>
      <c r="G16" s="46">
        <v>46693869</v>
      </c>
      <c r="H16" s="219">
        <v>67983402</v>
      </c>
      <c r="I16" s="175">
        <v>565326635</v>
      </c>
      <c r="J16" s="176">
        <f t="shared" si="1"/>
        <v>1.3</v>
      </c>
      <c r="K16" s="40"/>
      <c r="L16" s="167"/>
    </row>
    <row r="17" spans="1:12" s="18" customFormat="1" ht="32.25" customHeight="1" x14ac:dyDescent="0.15">
      <c r="A17" s="177" t="s">
        <v>155</v>
      </c>
      <c r="B17" s="82">
        <v>592351362</v>
      </c>
      <c r="C17" s="217">
        <v>597655852</v>
      </c>
      <c r="D17" s="173">
        <v>602043742</v>
      </c>
      <c r="E17" s="169">
        <f t="shared" si="0"/>
        <v>1.4</v>
      </c>
      <c r="F17" s="89" t="s">
        <v>57</v>
      </c>
      <c r="G17" s="46">
        <v>4028378036</v>
      </c>
      <c r="H17" s="219">
        <v>3571176127</v>
      </c>
      <c r="I17" s="175">
        <v>3489316077</v>
      </c>
      <c r="J17" s="176">
        <f t="shared" si="1"/>
        <v>8.1999999999999993</v>
      </c>
      <c r="K17" s="40"/>
      <c r="L17" s="167"/>
    </row>
    <row r="18" spans="1:12" s="18" customFormat="1" ht="32.25" customHeight="1" x14ac:dyDescent="0.15">
      <c r="A18" s="177" t="s">
        <v>156</v>
      </c>
      <c r="B18" s="82">
        <v>795814622</v>
      </c>
      <c r="C18" s="217">
        <v>800278236</v>
      </c>
      <c r="D18" s="173">
        <v>818011347</v>
      </c>
      <c r="E18" s="169">
        <f t="shared" si="0"/>
        <v>1.8</v>
      </c>
      <c r="F18" s="89" t="s">
        <v>29</v>
      </c>
      <c r="G18" s="46">
        <v>1023047</v>
      </c>
      <c r="H18" s="219">
        <v>155308</v>
      </c>
      <c r="I18" s="175">
        <v>86185</v>
      </c>
      <c r="J18" s="176">
        <f t="shared" si="1"/>
        <v>0</v>
      </c>
      <c r="K18" s="40"/>
      <c r="L18" s="167"/>
    </row>
    <row r="19" spans="1:12" s="18" customFormat="1" ht="32.25" customHeight="1" x14ac:dyDescent="0.15">
      <c r="A19" s="87" t="s">
        <v>37</v>
      </c>
      <c r="B19" s="82">
        <v>5035173606</v>
      </c>
      <c r="C19" s="217">
        <v>5165783838</v>
      </c>
      <c r="D19" s="173">
        <v>6578473256</v>
      </c>
      <c r="E19" s="169">
        <f t="shared" si="0"/>
        <v>14.8</v>
      </c>
      <c r="F19" s="89"/>
      <c r="G19" s="84"/>
      <c r="H19" s="46"/>
      <c r="I19" s="108"/>
      <c r="J19" s="109"/>
      <c r="K19" s="40"/>
      <c r="L19" s="167"/>
    </row>
    <row r="20" spans="1:12" s="18" customFormat="1" ht="32.25" customHeight="1" x14ac:dyDescent="0.15">
      <c r="A20" s="87" t="s">
        <v>38</v>
      </c>
      <c r="B20" s="82">
        <v>2514558700</v>
      </c>
      <c r="C20" s="217">
        <v>3165629206</v>
      </c>
      <c r="D20" s="173">
        <v>2792627436</v>
      </c>
      <c r="E20" s="169">
        <f t="shared" si="0"/>
        <v>6.3</v>
      </c>
      <c r="F20" s="89"/>
      <c r="G20" s="43"/>
      <c r="H20" s="85"/>
      <c r="I20" s="110"/>
      <c r="J20" s="111"/>
      <c r="K20" s="40"/>
      <c r="L20" s="167"/>
    </row>
    <row r="21" spans="1:12" s="18" customFormat="1" ht="32.25" customHeight="1" x14ac:dyDescent="0.15">
      <c r="A21" s="87" t="s">
        <v>39</v>
      </c>
      <c r="B21" s="82">
        <v>261682449</v>
      </c>
      <c r="C21" s="217">
        <v>239967739</v>
      </c>
      <c r="D21" s="173">
        <v>174111875</v>
      </c>
      <c r="E21" s="169">
        <f t="shared" si="0"/>
        <v>0.4</v>
      </c>
      <c r="F21" s="89"/>
      <c r="G21" s="43"/>
      <c r="H21" s="85"/>
      <c r="I21" s="104"/>
      <c r="J21" s="105"/>
      <c r="K21" s="40"/>
      <c r="L21" s="167"/>
    </row>
    <row r="22" spans="1:12" s="18" customFormat="1" ht="32.25" customHeight="1" x14ac:dyDescent="0.15">
      <c r="A22" s="87" t="s">
        <v>69</v>
      </c>
      <c r="B22" s="82">
        <v>24616151</v>
      </c>
      <c r="C22" s="217">
        <v>10577000</v>
      </c>
      <c r="D22" s="173">
        <v>37898523</v>
      </c>
      <c r="E22" s="169">
        <f t="shared" si="0"/>
        <v>0.1</v>
      </c>
      <c r="F22" s="89"/>
      <c r="G22" s="43"/>
      <c r="H22" s="85"/>
      <c r="I22" s="104"/>
      <c r="J22" s="105"/>
      <c r="K22" s="40"/>
      <c r="L22" s="167"/>
    </row>
    <row r="23" spans="1:12" s="18" customFormat="1" ht="32.25" customHeight="1" x14ac:dyDescent="0.15">
      <c r="A23" s="87" t="s">
        <v>40</v>
      </c>
      <c r="B23" s="82">
        <v>274868808</v>
      </c>
      <c r="C23" s="217">
        <v>74905113</v>
      </c>
      <c r="D23" s="173">
        <v>610561431</v>
      </c>
      <c r="E23" s="169">
        <f t="shared" si="0"/>
        <v>1.4</v>
      </c>
      <c r="F23" s="89"/>
      <c r="G23" s="43"/>
      <c r="H23" s="85"/>
      <c r="I23" s="104"/>
      <c r="J23" s="105"/>
      <c r="K23" s="40"/>
      <c r="L23" s="167"/>
    </row>
    <row r="24" spans="1:12" s="18" customFormat="1" ht="32.25" customHeight="1" x14ac:dyDescent="0.15">
      <c r="A24" s="87" t="s">
        <v>41</v>
      </c>
      <c r="B24" s="82">
        <v>1168540703</v>
      </c>
      <c r="C24" s="217">
        <v>1080654849</v>
      </c>
      <c r="D24" s="173">
        <v>1366821761</v>
      </c>
      <c r="E24" s="169">
        <f t="shared" si="0"/>
        <v>3.1</v>
      </c>
      <c r="F24" s="52"/>
      <c r="G24" s="43"/>
      <c r="H24" s="85"/>
      <c r="I24" s="104"/>
      <c r="J24" s="106"/>
      <c r="K24" s="40"/>
      <c r="L24" s="167"/>
    </row>
    <row r="25" spans="1:12" s="18" customFormat="1" ht="32.25" customHeight="1" x14ac:dyDescent="0.15">
      <c r="A25" s="87" t="s">
        <v>42</v>
      </c>
      <c r="B25" s="82">
        <v>4983699542</v>
      </c>
      <c r="C25" s="217">
        <v>4377022168</v>
      </c>
      <c r="D25" s="173">
        <v>3717083952</v>
      </c>
      <c r="E25" s="169">
        <f t="shared" si="0"/>
        <v>8.3000000000000007</v>
      </c>
      <c r="F25" s="52"/>
      <c r="G25" s="43"/>
      <c r="H25" s="85"/>
      <c r="I25" s="104"/>
      <c r="J25" s="106"/>
      <c r="K25" s="40"/>
      <c r="L25" s="167"/>
    </row>
    <row r="26" spans="1:12" s="18" customFormat="1" ht="32.25" customHeight="1" x14ac:dyDescent="0.15">
      <c r="A26" s="87" t="s">
        <v>43</v>
      </c>
      <c r="B26" s="82">
        <v>2203200000</v>
      </c>
      <c r="C26" s="217">
        <v>3569300000</v>
      </c>
      <c r="D26" s="173">
        <v>4499600000</v>
      </c>
      <c r="E26" s="169">
        <f t="shared" si="0"/>
        <v>10.1</v>
      </c>
      <c r="F26" s="52"/>
      <c r="G26" s="42"/>
      <c r="H26" s="85"/>
      <c r="I26" s="196"/>
      <c r="J26" s="106"/>
      <c r="K26" s="40"/>
      <c r="L26" s="167"/>
    </row>
    <row r="27" spans="1:12" s="18" customFormat="1" ht="32.25" customHeight="1" x14ac:dyDescent="0.15">
      <c r="A27" s="88" t="s">
        <v>44</v>
      </c>
      <c r="B27" s="83">
        <v>40717175919</v>
      </c>
      <c r="C27" s="218">
        <f>SUM(C6:C26)</f>
        <v>41797001593</v>
      </c>
      <c r="D27" s="171">
        <v>44579934449</v>
      </c>
      <c r="E27" s="170">
        <f>SUM(E6:E26)</f>
        <v>100.00999999999999</v>
      </c>
      <c r="F27" s="90" t="s">
        <v>58</v>
      </c>
      <c r="G27" s="86">
        <v>39636521070</v>
      </c>
      <c r="H27" s="222">
        <v>40430180</v>
      </c>
      <c r="I27" s="197">
        <v>42805558827</v>
      </c>
      <c r="J27" s="188">
        <f>SUM(J6:J26)</f>
        <v>100</v>
      </c>
      <c r="K27" s="40"/>
      <c r="L27" s="40"/>
    </row>
    <row r="28" spans="1:12" s="18" customFormat="1" ht="32.25" customHeight="1" x14ac:dyDescent="0.15">
      <c r="A28" s="310"/>
      <c r="B28" s="310"/>
      <c r="C28" s="310"/>
      <c r="D28" s="310"/>
      <c r="E28" s="310"/>
      <c r="F28" s="91" t="s">
        <v>92</v>
      </c>
      <c r="G28" s="107">
        <v>1080654849</v>
      </c>
      <c r="H28" s="226">
        <v>1366822</v>
      </c>
      <c r="I28" s="198">
        <f>D27-I27</f>
        <v>1774375622</v>
      </c>
      <c r="J28" s="174"/>
      <c r="K28" s="40"/>
      <c r="L28" s="40"/>
    </row>
    <row r="29" spans="1:12" ht="18" customHeight="1" x14ac:dyDescent="0.15">
      <c r="A29" s="4" t="s">
        <v>157</v>
      </c>
      <c r="I29" s="172"/>
      <c r="J29" s="18"/>
    </row>
    <row r="30" spans="1:12" ht="18" customHeight="1" x14ac:dyDescent="0.15">
      <c r="A30" s="10"/>
      <c r="E30" s="32"/>
    </row>
    <row r="31" spans="1:12" x14ac:dyDescent="0.15">
      <c r="I31" s="132"/>
    </row>
    <row r="34" spans="3:3" x14ac:dyDescent="0.15">
      <c r="C34" s="12"/>
    </row>
    <row r="35" spans="3:3" x14ac:dyDescent="0.15">
      <c r="C35" s="12"/>
    </row>
    <row r="36" spans="3:3" x14ac:dyDescent="0.15">
      <c r="C36" s="12"/>
    </row>
    <row r="37" spans="3:3" x14ac:dyDescent="0.15">
      <c r="C37" s="12"/>
    </row>
    <row r="38" spans="3:3" x14ac:dyDescent="0.15">
      <c r="C38" s="12"/>
    </row>
    <row r="39" spans="3:3" x14ac:dyDescent="0.15">
      <c r="C39" s="12"/>
    </row>
    <row r="40" spans="3:3" x14ac:dyDescent="0.15">
      <c r="C40" s="12"/>
    </row>
    <row r="41" spans="3:3" x14ac:dyDescent="0.15">
      <c r="C41" s="12"/>
    </row>
    <row r="42" spans="3:3" x14ac:dyDescent="0.15">
      <c r="C42" s="12"/>
    </row>
    <row r="43" spans="3:3" x14ac:dyDescent="0.15">
      <c r="C43" s="12"/>
    </row>
    <row r="44" spans="3:3" x14ac:dyDescent="0.15">
      <c r="C44" s="12"/>
    </row>
    <row r="45" spans="3:3" x14ac:dyDescent="0.15">
      <c r="C45" s="12"/>
    </row>
    <row r="46" spans="3:3" x14ac:dyDescent="0.15">
      <c r="C46" s="12"/>
    </row>
    <row r="47" spans="3:3" x14ac:dyDescent="0.15">
      <c r="C47" s="12"/>
    </row>
    <row r="48" spans="3:3" x14ac:dyDescent="0.15">
      <c r="C48" s="12"/>
    </row>
    <row r="49" spans="3:3" x14ac:dyDescent="0.15">
      <c r="C49" s="12"/>
    </row>
    <row r="50" spans="3:3" x14ac:dyDescent="0.15">
      <c r="C50" s="12"/>
    </row>
    <row r="51" spans="3:3" x14ac:dyDescent="0.15">
      <c r="C51" s="12"/>
    </row>
  </sheetData>
  <mergeCells count="6">
    <mergeCell ref="A1:J1"/>
    <mergeCell ref="F4:F5"/>
    <mergeCell ref="G4:J4"/>
    <mergeCell ref="A28:E28"/>
    <mergeCell ref="A4:A5"/>
    <mergeCell ref="B4:E4"/>
  </mergeCells>
  <phoneticPr fontId="2"/>
  <pageMargins left="0.7" right="0.7" top="0.75" bottom="0.75" header="0.3" footer="0.3"/>
  <pageSetup paperSize="9" scale="63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view="pageBreakPreview" zoomScale="90" zoomScaleNormal="80" zoomScaleSheetLayoutView="90" workbookViewId="0"/>
  </sheetViews>
  <sheetFormatPr defaultRowHeight="12" x14ac:dyDescent="0.15"/>
  <cols>
    <col min="1" max="1" width="14.75" style="4" customWidth="1"/>
    <col min="2" max="3" width="10.5" style="4" customWidth="1"/>
    <col min="4" max="4" width="11.125" style="4" customWidth="1"/>
    <col min="5" max="5" width="10.5" style="4" customWidth="1"/>
    <col min="6" max="6" width="15.75" style="4" customWidth="1"/>
    <col min="7" max="8" width="10.5" style="4" customWidth="1"/>
    <col min="9" max="9" width="11.125" style="4" customWidth="1"/>
    <col min="10" max="10" width="10.5" style="4" customWidth="1"/>
    <col min="11" max="11" width="10.125" style="4" bestFit="1" customWidth="1"/>
    <col min="12" max="12" width="10.125" style="4" customWidth="1"/>
    <col min="13" max="16384" width="9" style="4"/>
  </cols>
  <sheetData>
    <row r="2" spans="1:12" ht="34.9" customHeight="1" x14ac:dyDescent="0.15">
      <c r="A2" s="306" t="s">
        <v>109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19.899999999999999" customHeight="1" x14ac:dyDescent="0.15">
      <c r="A3" s="314" t="s">
        <v>0</v>
      </c>
      <c r="B3" s="314"/>
      <c r="C3" s="3"/>
      <c r="D3" s="3"/>
      <c r="E3" s="3"/>
      <c r="F3" s="3"/>
      <c r="G3" s="3"/>
      <c r="H3" s="3"/>
      <c r="I3" s="3"/>
      <c r="J3" s="3"/>
      <c r="K3" s="3"/>
      <c r="L3" s="5" t="s">
        <v>45</v>
      </c>
    </row>
    <row r="4" spans="1:12" ht="21.6" customHeight="1" x14ac:dyDescent="0.15">
      <c r="A4" s="315" t="s">
        <v>99</v>
      </c>
      <c r="B4" s="316" t="s">
        <v>2</v>
      </c>
      <c r="C4" s="316"/>
      <c r="D4" s="316"/>
      <c r="E4" s="316"/>
      <c r="F4" s="309"/>
      <c r="G4" s="317" t="s">
        <v>101</v>
      </c>
      <c r="H4" s="316" t="s">
        <v>102</v>
      </c>
      <c r="I4" s="316"/>
      <c r="J4" s="316"/>
      <c r="K4" s="316"/>
      <c r="L4" s="309"/>
    </row>
    <row r="5" spans="1:12" ht="21.6" customHeight="1" x14ac:dyDescent="0.15">
      <c r="A5" s="315"/>
      <c r="B5" s="316" t="s">
        <v>59</v>
      </c>
      <c r="C5" s="316"/>
      <c r="D5" s="316" t="s">
        <v>60</v>
      </c>
      <c r="E5" s="316"/>
      <c r="F5" s="309"/>
      <c r="G5" s="317"/>
      <c r="H5" s="316" t="s">
        <v>59</v>
      </c>
      <c r="I5" s="316"/>
      <c r="J5" s="316" t="s">
        <v>60</v>
      </c>
      <c r="K5" s="316"/>
      <c r="L5" s="309"/>
    </row>
    <row r="6" spans="1:12" ht="21.6" customHeight="1" x14ac:dyDescent="0.15">
      <c r="A6" s="315"/>
      <c r="B6" s="115" t="s">
        <v>61</v>
      </c>
      <c r="C6" s="115" t="s">
        <v>62</v>
      </c>
      <c r="D6" s="115" t="s">
        <v>63</v>
      </c>
      <c r="E6" s="115" t="s">
        <v>61</v>
      </c>
      <c r="F6" s="112" t="s">
        <v>62</v>
      </c>
      <c r="G6" s="317"/>
      <c r="H6" s="115" t="s">
        <v>61</v>
      </c>
      <c r="I6" s="115" t="s">
        <v>62</v>
      </c>
      <c r="J6" s="115" t="s">
        <v>63</v>
      </c>
      <c r="K6" s="115" t="s">
        <v>61</v>
      </c>
      <c r="L6" s="112" t="s">
        <v>62</v>
      </c>
    </row>
    <row r="7" spans="1:12" ht="28.9" customHeight="1" x14ac:dyDescent="0.15">
      <c r="A7" s="41" t="s">
        <v>81</v>
      </c>
      <c r="B7" s="76">
        <v>42800030</v>
      </c>
      <c r="C7" s="78">
        <v>21389805</v>
      </c>
      <c r="D7" s="76">
        <v>63090641</v>
      </c>
      <c r="E7" s="76">
        <v>41732307</v>
      </c>
      <c r="F7" s="75">
        <v>21358334</v>
      </c>
      <c r="G7" s="41" t="s">
        <v>81</v>
      </c>
      <c r="H7" s="76">
        <v>42800030</v>
      </c>
      <c r="I7" s="76">
        <v>21389805</v>
      </c>
      <c r="J7" s="76">
        <v>61915244</v>
      </c>
      <c r="K7" s="76">
        <v>40853401</v>
      </c>
      <c r="L7" s="77">
        <v>21061843</v>
      </c>
    </row>
    <row r="8" spans="1:12" ht="28.9" customHeight="1" x14ac:dyDescent="0.15">
      <c r="A8" s="41">
        <v>24</v>
      </c>
      <c r="B8" s="76">
        <v>41487597</v>
      </c>
      <c r="C8" s="78">
        <v>22370512</v>
      </c>
      <c r="D8" s="76">
        <v>62882420</v>
      </c>
      <c r="E8" s="76">
        <v>40495090</v>
      </c>
      <c r="F8" s="76">
        <v>22387330</v>
      </c>
      <c r="G8" s="41">
        <v>24</v>
      </c>
      <c r="H8" s="76">
        <v>41487597</v>
      </c>
      <c r="I8" s="76">
        <v>22370512</v>
      </c>
      <c r="J8" s="76">
        <v>60995878</v>
      </c>
      <c r="K8" s="76">
        <v>39326550</v>
      </c>
      <c r="L8" s="77">
        <v>21669328</v>
      </c>
    </row>
    <row r="9" spans="1:12" ht="28.9" customHeight="1" x14ac:dyDescent="0.15">
      <c r="A9" s="41">
        <v>25</v>
      </c>
      <c r="B9" s="79">
        <v>41501105781</v>
      </c>
      <c r="C9" s="80">
        <v>23105284000</v>
      </c>
      <c r="D9" s="79">
        <v>51756495291</v>
      </c>
      <c r="E9" s="79">
        <v>40717175919</v>
      </c>
      <c r="F9" s="79">
        <v>11039319372</v>
      </c>
      <c r="G9" s="41">
        <v>25</v>
      </c>
      <c r="H9" s="79">
        <v>41501105781</v>
      </c>
      <c r="I9" s="80">
        <v>23105284000</v>
      </c>
      <c r="J9" s="79">
        <v>61749324791</v>
      </c>
      <c r="K9" s="79">
        <v>39636521070</v>
      </c>
      <c r="L9" s="81">
        <v>22112803721</v>
      </c>
    </row>
    <row r="10" spans="1:12" ht="28.9" customHeight="1" x14ac:dyDescent="0.15">
      <c r="A10" s="41">
        <v>26</v>
      </c>
      <c r="B10" s="79">
        <v>42940616539</v>
      </c>
      <c r="C10" s="80">
        <v>23680893000</v>
      </c>
      <c r="D10" s="79">
        <f>SUM(E10:F10)</f>
        <v>65348947821</v>
      </c>
      <c r="E10" s="79">
        <v>41797001593</v>
      </c>
      <c r="F10" s="79">
        <v>23551946228</v>
      </c>
      <c r="G10" s="41">
        <v>26</v>
      </c>
      <c r="H10" s="79">
        <v>42940616539</v>
      </c>
      <c r="I10" s="80">
        <v>23680893000</v>
      </c>
      <c r="J10" s="79">
        <f>SUM(K10:L10)</f>
        <v>63031800837</v>
      </c>
      <c r="K10" s="79">
        <v>40430179832</v>
      </c>
      <c r="L10" s="81">
        <v>22601621005</v>
      </c>
    </row>
    <row r="11" spans="1:12" ht="28.9" customHeight="1" x14ac:dyDescent="0.15">
      <c r="A11" s="45">
        <v>27</v>
      </c>
      <c r="B11" s="185">
        <v>46769217</v>
      </c>
      <c r="C11" s="185">
        <v>25183526</v>
      </c>
      <c r="D11" s="185">
        <v>69663228</v>
      </c>
      <c r="E11" s="185">
        <v>44579934</v>
      </c>
      <c r="F11" s="185">
        <v>25083294</v>
      </c>
      <c r="G11" s="45">
        <v>27</v>
      </c>
      <c r="H11" s="185">
        <v>46769217</v>
      </c>
      <c r="I11" s="185">
        <v>25183526</v>
      </c>
      <c r="J11" s="185">
        <v>66760281</v>
      </c>
      <c r="K11" s="185">
        <v>42805559</v>
      </c>
      <c r="L11" s="187">
        <v>23954722</v>
      </c>
    </row>
    <row r="12" spans="1:12" ht="21.6" customHeight="1" x14ac:dyDescent="0.15">
      <c r="A12" s="313" t="s">
        <v>158</v>
      </c>
      <c r="B12" s="313"/>
      <c r="C12" s="313"/>
      <c r="D12" s="8"/>
      <c r="E12" s="3"/>
      <c r="F12" s="186"/>
      <c r="G12" s="3"/>
      <c r="H12" s="3"/>
      <c r="I12" s="3"/>
      <c r="J12" s="8"/>
      <c r="K12" s="3"/>
      <c r="L12" s="3"/>
    </row>
    <row r="13" spans="1:12" x14ac:dyDescent="0.15">
      <c r="C13" s="12"/>
    </row>
    <row r="14" spans="1:12" x14ac:dyDescent="0.15">
      <c r="C14" s="12"/>
    </row>
    <row r="15" spans="1:12" x14ac:dyDescent="0.15">
      <c r="C15" s="12"/>
    </row>
    <row r="16" spans="1:12" x14ac:dyDescent="0.15">
      <c r="C16" s="12"/>
    </row>
    <row r="17" spans="3:3" x14ac:dyDescent="0.15">
      <c r="C17" s="12"/>
    </row>
    <row r="18" spans="3:3" x14ac:dyDescent="0.15">
      <c r="C18" s="12"/>
    </row>
    <row r="19" spans="3:3" x14ac:dyDescent="0.15">
      <c r="C19" s="12"/>
    </row>
    <row r="20" spans="3:3" x14ac:dyDescent="0.15">
      <c r="C20" s="12"/>
    </row>
    <row r="21" spans="3:3" x14ac:dyDescent="0.15">
      <c r="C21" s="12"/>
    </row>
    <row r="22" spans="3:3" x14ac:dyDescent="0.15">
      <c r="C22" s="12"/>
    </row>
    <row r="23" spans="3:3" x14ac:dyDescent="0.15">
      <c r="C23" s="12"/>
    </row>
    <row r="24" spans="3:3" x14ac:dyDescent="0.15">
      <c r="C24" s="12"/>
    </row>
    <row r="25" spans="3:3" x14ac:dyDescent="0.15">
      <c r="C25" s="12"/>
    </row>
    <row r="26" spans="3:3" x14ac:dyDescent="0.15">
      <c r="C26" s="12"/>
    </row>
    <row r="27" spans="3:3" x14ac:dyDescent="0.15">
      <c r="C27" s="12"/>
    </row>
    <row r="28" spans="3:3" x14ac:dyDescent="0.15">
      <c r="C28" s="12"/>
    </row>
    <row r="29" spans="3:3" x14ac:dyDescent="0.15">
      <c r="C29" s="12"/>
    </row>
    <row r="30" spans="3:3" x14ac:dyDescent="0.15">
      <c r="C30" s="12"/>
    </row>
  </sheetData>
  <mergeCells count="11">
    <mergeCell ref="A12:C12"/>
    <mergeCell ref="A2:L2"/>
    <mergeCell ref="A3:B3"/>
    <mergeCell ref="A4:A6"/>
    <mergeCell ref="B4:F4"/>
    <mergeCell ref="G4:G6"/>
    <mergeCell ref="H4:L4"/>
    <mergeCell ref="B5:C5"/>
    <mergeCell ref="D5:F5"/>
    <mergeCell ref="H5:I5"/>
    <mergeCell ref="J5:L5"/>
  </mergeCells>
  <phoneticPr fontId="2"/>
  <pageMargins left="0.7" right="0.7" top="0.75" bottom="0.75" header="0.3" footer="0.3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90" zoomScaleNormal="80" zoomScaleSheetLayoutView="90" workbookViewId="0"/>
  </sheetViews>
  <sheetFormatPr defaultRowHeight="12" x14ac:dyDescent="0.15"/>
  <cols>
    <col min="1" max="1" width="10.125" style="4" customWidth="1"/>
    <col min="2" max="2" width="26.75" style="4" customWidth="1"/>
    <col min="3" max="10" width="11.5" style="4" customWidth="1"/>
    <col min="11" max="11" width="11.5" style="4" bestFit="1" customWidth="1"/>
    <col min="12" max="16384" width="9" style="4"/>
  </cols>
  <sheetData>
    <row r="1" spans="1:11" s="2" customFormat="1" ht="27" customHeight="1" x14ac:dyDescent="0.15">
      <c r="B1" s="320" t="s">
        <v>108</v>
      </c>
      <c r="C1" s="320"/>
      <c r="D1" s="320"/>
      <c r="E1" s="320"/>
      <c r="F1" s="320"/>
      <c r="G1" s="320"/>
      <c r="H1" s="320"/>
      <c r="I1" s="320"/>
      <c r="J1" s="320"/>
    </row>
    <row r="2" spans="1:11" s="2" customFormat="1" ht="10.9" customHeight="1" x14ac:dyDescent="0.15">
      <c r="B2" s="7"/>
      <c r="C2" s="24"/>
      <c r="D2" s="24"/>
      <c r="E2" s="24"/>
      <c r="F2" s="24"/>
      <c r="G2" s="6"/>
      <c r="H2" s="6"/>
      <c r="I2" s="6"/>
      <c r="J2" s="6"/>
    </row>
    <row r="3" spans="1:11" s="3" customFormat="1" ht="20.25" customHeight="1" x14ac:dyDescent="0.15">
      <c r="B3" s="8" t="s">
        <v>0</v>
      </c>
      <c r="C3" s="9"/>
      <c r="D3" s="9"/>
      <c r="E3" s="9"/>
      <c r="F3" s="9"/>
      <c r="G3" s="9"/>
      <c r="H3" s="9"/>
      <c r="I3" s="9"/>
      <c r="J3" s="9" t="s">
        <v>45</v>
      </c>
    </row>
    <row r="4" spans="1:11" s="18" customFormat="1" ht="32.25" customHeight="1" x14ac:dyDescent="0.15">
      <c r="A4" s="40"/>
      <c r="B4" s="321" t="s">
        <v>100</v>
      </c>
      <c r="C4" s="323" t="s">
        <v>76</v>
      </c>
      <c r="D4" s="315"/>
      <c r="E4" s="323" t="s">
        <v>77</v>
      </c>
      <c r="F4" s="315"/>
      <c r="G4" s="323" t="s">
        <v>79</v>
      </c>
      <c r="H4" s="324"/>
      <c r="I4" s="318" t="s">
        <v>105</v>
      </c>
      <c r="J4" s="319"/>
    </row>
    <row r="5" spans="1:11" s="18" customFormat="1" ht="32.25" customHeight="1" x14ac:dyDescent="0.15">
      <c r="A5" s="40"/>
      <c r="B5" s="322"/>
      <c r="C5" s="115" t="s">
        <v>2</v>
      </c>
      <c r="D5" s="112" t="s">
        <v>3</v>
      </c>
      <c r="E5" s="115" t="s">
        <v>2</v>
      </c>
      <c r="F5" s="112" t="s">
        <v>3</v>
      </c>
      <c r="G5" s="115" t="s">
        <v>2</v>
      </c>
      <c r="H5" s="112" t="s">
        <v>3</v>
      </c>
      <c r="I5" s="116" t="s">
        <v>2</v>
      </c>
      <c r="J5" s="117" t="s">
        <v>3</v>
      </c>
    </row>
    <row r="6" spans="1:11" s="18" customFormat="1" ht="32.25" customHeight="1" x14ac:dyDescent="0.15">
      <c r="A6" s="167"/>
      <c r="B6" s="113" t="s">
        <v>4</v>
      </c>
      <c r="C6" s="118">
        <v>11217930</v>
      </c>
      <c r="D6" s="119">
        <v>10797259</v>
      </c>
      <c r="E6" s="120">
        <v>11933907144</v>
      </c>
      <c r="F6" s="121">
        <v>11310978635</v>
      </c>
      <c r="G6" s="201">
        <v>12076672393</v>
      </c>
      <c r="H6" s="202">
        <v>11362707094</v>
      </c>
      <c r="I6" s="179">
        <v>13591719359</v>
      </c>
      <c r="J6" s="180">
        <v>12619950962</v>
      </c>
      <c r="K6" s="178"/>
    </row>
    <row r="7" spans="1:11" s="18" customFormat="1" ht="32.25" customHeight="1" x14ac:dyDescent="0.15">
      <c r="A7" s="167"/>
      <c r="B7" s="87" t="s">
        <v>5</v>
      </c>
      <c r="C7" s="122">
        <v>3060347</v>
      </c>
      <c r="D7" s="123">
        <v>3003363</v>
      </c>
      <c r="E7" s="124">
        <v>2509731435</v>
      </c>
      <c r="F7" s="125">
        <v>2442551502</v>
      </c>
      <c r="G7" s="203">
        <v>2672692725</v>
      </c>
      <c r="H7" s="204">
        <v>2606283240</v>
      </c>
      <c r="I7" s="181">
        <v>2555084668</v>
      </c>
      <c r="J7" s="182">
        <v>2527269421</v>
      </c>
      <c r="K7" s="178"/>
    </row>
    <row r="8" spans="1:11" s="18" customFormat="1" ht="32.25" customHeight="1" x14ac:dyDescent="0.15">
      <c r="A8" s="167"/>
      <c r="B8" s="87" t="s">
        <v>6</v>
      </c>
      <c r="C8" s="122">
        <v>263690</v>
      </c>
      <c r="D8" s="123">
        <v>252467</v>
      </c>
      <c r="E8" s="124">
        <v>282720989</v>
      </c>
      <c r="F8" s="125">
        <v>271158666</v>
      </c>
      <c r="G8" s="203">
        <v>298243757</v>
      </c>
      <c r="H8" s="204">
        <v>282823778</v>
      </c>
      <c r="I8" s="181">
        <v>274410250</v>
      </c>
      <c r="J8" s="182">
        <v>265561307</v>
      </c>
      <c r="K8" s="178"/>
    </row>
    <row r="9" spans="1:11" s="18" customFormat="1" ht="32.25" customHeight="1" x14ac:dyDescent="0.15">
      <c r="A9" s="167"/>
      <c r="B9" s="87" t="s">
        <v>7</v>
      </c>
      <c r="C9" s="122">
        <v>20636</v>
      </c>
      <c r="D9" s="123">
        <v>20324</v>
      </c>
      <c r="E9" s="124">
        <v>20725788</v>
      </c>
      <c r="F9" s="125">
        <v>20410312</v>
      </c>
      <c r="G9" s="203">
        <v>21151407</v>
      </c>
      <c r="H9" s="204">
        <v>20582733</v>
      </c>
      <c r="I9" s="181">
        <v>21300790</v>
      </c>
      <c r="J9" s="182">
        <v>20389397</v>
      </c>
      <c r="K9" s="178"/>
    </row>
    <row r="10" spans="1:11" s="18" customFormat="1" ht="32.25" customHeight="1" x14ac:dyDescent="0.15">
      <c r="A10" s="167"/>
      <c r="B10" s="87" t="s">
        <v>8</v>
      </c>
      <c r="C10" s="122">
        <v>32030</v>
      </c>
      <c r="D10" s="123">
        <v>23520</v>
      </c>
      <c r="E10" s="124">
        <v>53328350</v>
      </c>
      <c r="F10" s="125">
        <v>52574919</v>
      </c>
      <c r="G10" s="203">
        <v>42992324</v>
      </c>
      <c r="H10" s="204">
        <v>42992324</v>
      </c>
      <c r="I10" s="205" t="s">
        <v>94</v>
      </c>
      <c r="J10" s="206" t="s">
        <v>94</v>
      </c>
      <c r="K10" s="178"/>
    </row>
    <row r="11" spans="1:11" s="18" customFormat="1" ht="32.25" customHeight="1" x14ac:dyDescent="0.15">
      <c r="A11" s="167"/>
      <c r="B11" s="87" t="s">
        <v>9</v>
      </c>
      <c r="C11" s="129" t="s">
        <v>68</v>
      </c>
      <c r="D11" s="129" t="s">
        <v>68</v>
      </c>
      <c r="E11" s="129" t="s">
        <v>68</v>
      </c>
      <c r="F11" s="129" t="s">
        <v>68</v>
      </c>
      <c r="G11" s="129" t="s">
        <v>68</v>
      </c>
      <c r="H11" s="130" t="s">
        <v>68</v>
      </c>
      <c r="I11" s="199" t="s">
        <v>68</v>
      </c>
      <c r="J11" s="200" t="s">
        <v>68</v>
      </c>
      <c r="K11" s="178"/>
    </row>
    <row r="12" spans="1:11" s="18" customFormat="1" ht="32.25" customHeight="1" x14ac:dyDescent="0.15">
      <c r="A12" s="167"/>
      <c r="B12" s="87" t="s">
        <v>10</v>
      </c>
      <c r="C12" s="122">
        <v>200774</v>
      </c>
      <c r="D12" s="123">
        <v>198091</v>
      </c>
      <c r="E12" s="124">
        <v>209225869</v>
      </c>
      <c r="F12" s="125">
        <v>204933909</v>
      </c>
      <c r="G12" s="203">
        <v>227478234</v>
      </c>
      <c r="H12" s="204">
        <v>224231507</v>
      </c>
      <c r="I12" s="181">
        <v>229518001</v>
      </c>
      <c r="J12" s="182">
        <v>226642404</v>
      </c>
      <c r="K12" s="178"/>
    </row>
    <row r="13" spans="1:11" s="18" customFormat="1" ht="32.25" customHeight="1" x14ac:dyDescent="0.15">
      <c r="A13" s="167"/>
      <c r="B13" s="87" t="s">
        <v>70</v>
      </c>
      <c r="C13" s="122">
        <v>6662583</v>
      </c>
      <c r="D13" s="123">
        <v>6453175</v>
      </c>
      <c r="E13" s="124">
        <v>7019268476</v>
      </c>
      <c r="F13" s="125">
        <v>6891691064</v>
      </c>
      <c r="G13" s="203">
        <v>7250241623</v>
      </c>
      <c r="H13" s="204">
        <v>7104406446</v>
      </c>
      <c r="I13" s="181">
        <v>7466199684</v>
      </c>
      <c r="J13" s="182">
        <v>7355631246</v>
      </c>
      <c r="K13" s="178"/>
    </row>
    <row r="14" spans="1:11" s="18" customFormat="1" ht="32.25" customHeight="1" x14ac:dyDescent="0.15">
      <c r="A14" s="167"/>
      <c r="B14" s="87" t="s">
        <v>71</v>
      </c>
      <c r="C14" s="129" t="s">
        <v>68</v>
      </c>
      <c r="D14" s="129" t="s">
        <v>68</v>
      </c>
      <c r="E14" s="129" t="s">
        <v>68</v>
      </c>
      <c r="F14" s="129" t="s">
        <v>68</v>
      </c>
      <c r="G14" s="129" t="s">
        <v>68</v>
      </c>
      <c r="H14" s="130" t="s">
        <v>68</v>
      </c>
      <c r="I14" s="199" t="s">
        <v>68</v>
      </c>
      <c r="J14" s="200" t="s">
        <v>68</v>
      </c>
      <c r="K14" s="178"/>
    </row>
    <row r="15" spans="1:11" s="18" customFormat="1" ht="32.25" customHeight="1" x14ac:dyDescent="0.15">
      <c r="A15" s="167"/>
      <c r="B15" s="87" t="s">
        <v>65</v>
      </c>
      <c r="C15" s="129" t="s">
        <v>68</v>
      </c>
      <c r="D15" s="129" t="s">
        <v>68</v>
      </c>
      <c r="E15" s="129" t="s">
        <v>68</v>
      </c>
      <c r="F15" s="129" t="s">
        <v>68</v>
      </c>
      <c r="G15" s="129" t="s">
        <v>68</v>
      </c>
      <c r="H15" s="130" t="s">
        <v>68</v>
      </c>
      <c r="I15" s="199" t="s">
        <v>68</v>
      </c>
      <c r="J15" s="200" t="s">
        <v>68</v>
      </c>
      <c r="K15" s="178"/>
    </row>
    <row r="16" spans="1:11" s="18" customFormat="1" ht="32.25" customHeight="1" x14ac:dyDescent="0.15">
      <c r="A16" s="167"/>
      <c r="B16" s="87" t="s">
        <v>74</v>
      </c>
      <c r="C16" s="122">
        <v>920522</v>
      </c>
      <c r="D16" s="123">
        <v>913078</v>
      </c>
      <c r="E16" s="124">
        <v>926716767</v>
      </c>
      <c r="F16" s="125">
        <v>916992156</v>
      </c>
      <c r="G16" s="203">
        <v>942754701</v>
      </c>
      <c r="H16" s="204">
        <v>938502128</v>
      </c>
      <c r="I16" s="181">
        <v>943636776</v>
      </c>
      <c r="J16" s="182">
        <v>938310307</v>
      </c>
      <c r="K16" s="178"/>
    </row>
    <row r="17" spans="1:11" s="18" customFormat="1" ht="32.25" customHeight="1" x14ac:dyDescent="0.15">
      <c r="A17" s="167"/>
      <c r="B17" s="87" t="s">
        <v>64</v>
      </c>
      <c r="C17" s="122">
        <v>8818</v>
      </c>
      <c r="D17" s="123">
        <v>8051</v>
      </c>
      <c r="E17" s="124">
        <v>5667791</v>
      </c>
      <c r="F17" s="125">
        <v>1512558</v>
      </c>
      <c r="G17" s="203">
        <v>19719064</v>
      </c>
      <c r="H17" s="204">
        <v>19091755</v>
      </c>
      <c r="I17" s="181">
        <v>1424327</v>
      </c>
      <c r="J17" s="182">
        <v>966617</v>
      </c>
      <c r="K17" s="178"/>
    </row>
    <row r="18" spans="1:11" s="18" customFormat="1" ht="32.25" customHeight="1" x14ac:dyDescent="0.15">
      <c r="A18" s="167"/>
      <c r="B18" s="87" t="s">
        <v>66</v>
      </c>
      <c r="C18" s="129" t="s">
        <v>68</v>
      </c>
      <c r="D18" s="129" t="s">
        <v>68</v>
      </c>
      <c r="E18" s="129" t="s">
        <v>68</v>
      </c>
      <c r="F18" s="129" t="s">
        <v>68</v>
      </c>
      <c r="G18" s="129" t="s">
        <v>68</v>
      </c>
      <c r="H18" s="130" t="s">
        <v>68</v>
      </c>
      <c r="I18" s="199" t="s">
        <v>68</v>
      </c>
      <c r="J18" s="200" t="s">
        <v>68</v>
      </c>
      <c r="K18" s="178"/>
    </row>
    <row r="19" spans="1:11" s="18" customFormat="1" ht="32.25" customHeight="1" x14ac:dyDescent="0.15">
      <c r="A19" s="167"/>
      <c r="B19" s="87" t="s">
        <v>67</v>
      </c>
      <c r="C19" s="129" t="s">
        <v>68</v>
      </c>
      <c r="D19" s="129" t="s">
        <v>68</v>
      </c>
      <c r="E19" s="129" t="s">
        <v>68</v>
      </c>
      <c r="F19" s="129" t="s">
        <v>68</v>
      </c>
      <c r="G19" s="129" t="s">
        <v>68</v>
      </c>
      <c r="H19" s="130" t="s">
        <v>68</v>
      </c>
      <c r="I19" s="199" t="s">
        <v>68</v>
      </c>
      <c r="J19" s="200" t="s">
        <v>68</v>
      </c>
      <c r="K19" s="178"/>
    </row>
    <row r="20" spans="1:11" s="18" customFormat="1" ht="32.25" customHeight="1" x14ac:dyDescent="0.15">
      <c r="A20" s="167"/>
      <c r="B20" s="114" t="s">
        <v>11</v>
      </c>
      <c r="C20" s="126">
        <v>22387330</v>
      </c>
      <c r="D20" s="126">
        <v>21669328</v>
      </c>
      <c r="E20" s="127">
        <v>22961292609</v>
      </c>
      <c r="F20" s="128">
        <v>22112803721</v>
      </c>
      <c r="G20" s="127">
        <f>SUM(G6:G17)</f>
        <v>23551946228</v>
      </c>
      <c r="H20" s="128">
        <f>SUM(H6:H17)</f>
        <v>22601621005</v>
      </c>
      <c r="I20" s="183">
        <f>SUM(I6:I17)</f>
        <v>25083293855</v>
      </c>
      <c r="J20" s="184">
        <f>SUM(J6:J17)</f>
        <v>23954721661</v>
      </c>
      <c r="K20" s="178"/>
    </row>
    <row r="21" spans="1:11" s="18" customFormat="1" ht="32.25" customHeight="1" x14ac:dyDescent="0.15">
      <c r="A21" s="167"/>
      <c r="B21" s="8" t="s">
        <v>158</v>
      </c>
      <c r="C21" s="8"/>
      <c r="D21" s="8"/>
      <c r="E21" s="8"/>
      <c r="F21" s="8"/>
      <c r="G21" s="8"/>
      <c r="H21" s="8"/>
      <c r="I21" s="8"/>
      <c r="J21" s="8"/>
    </row>
    <row r="22" spans="1:11" s="18" customFormat="1" ht="32.25" customHeight="1" x14ac:dyDescent="0.15">
      <c r="A22" s="167"/>
    </row>
    <row r="23" spans="1:11" s="18" customFormat="1" ht="32.25" customHeight="1" x14ac:dyDescent="0.15">
      <c r="A23" s="167"/>
    </row>
    <row r="24" spans="1:11" s="18" customFormat="1" ht="32.25" customHeight="1" x14ac:dyDescent="0.15">
      <c r="A24" s="167"/>
    </row>
    <row r="25" spans="1:11" s="18" customFormat="1" ht="32.25" customHeight="1" x14ac:dyDescent="0.15">
      <c r="A25" s="167"/>
      <c r="C25" s="33"/>
    </row>
    <row r="26" spans="1:11" s="18" customFormat="1" ht="32.25" customHeight="1" x14ac:dyDescent="0.15">
      <c r="A26" s="167"/>
    </row>
    <row r="27" spans="1:11" s="18" customFormat="1" ht="32.25" customHeight="1" x14ac:dyDescent="0.15">
      <c r="A27" s="40"/>
    </row>
    <row r="28" spans="1:11" s="18" customFormat="1" ht="32.25" customHeight="1" x14ac:dyDescent="0.15">
      <c r="A28" s="40"/>
    </row>
    <row r="29" spans="1:11" ht="18" customHeight="1" x14ac:dyDescent="0.15"/>
    <row r="30" spans="1:11" ht="18" customHeight="1" x14ac:dyDescent="0.15"/>
    <row r="34" spans="1:2" ht="34.9" customHeight="1" x14ac:dyDescent="0.15">
      <c r="A34" s="141"/>
      <c r="B34" s="131"/>
    </row>
    <row r="35" spans="1:2" ht="19.899999999999999" customHeight="1" x14ac:dyDescent="0.15">
      <c r="A35" s="5"/>
      <c r="B35" s="5"/>
    </row>
    <row r="36" spans="1:2" ht="21.6" customHeight="1" x14ac:dyDescent="0.15">
      <c r="A36" s="189"/>
      <c r="B36" s="92"/>
    </row>
    <row r="37" spans="1:2" ht="21.6" customHeight="1" x14ac:dyDescent="0.15">
      <c r="A37" s="189"/>
      <c r="B37" s="92"/>
    </row>
    <row r="38" spans="1:2" ht="21.6" customHeight="1" x14ac:dyDescent="0.15">
      <c r="A38" s="189"/>
    </row>
    <row r="39" spans="1:2" ht="28.9" customHeight="1" x14ac:dyDescent="0.15">
      <c r="A39" s="190"/>
    </row>
    <row r="40" spans="1:2" ht="28.9" customHeight="1" x14ac:dyDescent="0.15">
      <c r="A40" s="190"/>
    </row>
    <row r="41" spans="1:2" ht="28.9" customHeight="1" x14ac:dyDescent="0.15">
      <c r="A41" s="191"/>
    </row>
    <row r="42" spans="1:2" ht="28.9" customHeight="1" x14ac:dyDescent="0.15">
      <c r="A42" s="191"/>
    </row>
    <row r="43" spans="1:2" ht="28.9" customHeight="1" x14ac:dyDescent="0.15">
      <c r="A43" s="71"/>
    </row>
    <row r="44" spans="1:2" ht="21.6" customHeight="1" x14ac:dyDescent="0.15">
      <c r="A44" s="3"/>
      <c r="B44" s="3"/>
    </row>
  </sheetData>
  <mergeCells count="6">
    <mergeCell ref="I4:J4"/>
    <mergeCell ref="B1:J1"/>
    <mergeCell ref="B4:B5"/>
    <mergeCell ref="C4:D4"/>
    <mergeCell ref="E4:F4"/>
    <mergeCell ref="G4:H4"/>
  </mergeCells>
  <phoneticPr fontId="2"/>
  <pageMargins left="0.7" right="0.7" top="0.75" bottom="0.75" header="0.3" footer="0.3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="60" zoomScaleNormal="100" workbookViewId="0">
      <selection sqref="A1:I1"/>
    </sheetView>
  </sheetViews>
  <sheetFormatPr defaultRowHeight="12" x14ac:dyDescent="0.15"/>
  <cols>
    <col min="1" max="1" width="13.625" style="12" customWidth="1"/>
    <col min="2" max="5" width="13.25" style="12" customWidth="1"/>
    <col min="6" max="6" width="13.25" style="16" customWidth="1"/>
    <col min="7" max="9" width="13.25" style="12" customWidth="1"/>
    <col min="10" max="10" width="8.875" style="12" customWidth="1"/>
    <col min="11" max="16384" width="9" style="12"/>
  </cols>
  <sheetData>
    <row r="1" spans="1:10" s="16" customFormat="1" ht="28.5" customHeight="1" x14ac:dyDescent="0.15">
      <c r="A1" s="332" t="s">
        <v>110</v>
      </c>
      <c r="B1" s="332"/>
      <c r="C1" s="332"/>
      <c r="D1" s="332"/>
      <c r="E1" s="332"/>
      <c r="F1" s="332"/>
      <c r="G1" s="332"/>
      <c r="H1" s="332"/>
      <c r="I1" s="332"/>
    </row>
    <row r="2" spans="1:10" s="16" customFormat="1" ht="17.25" customHeight="1" x14ac:dyDescent="0.15">
      <c r="A2" s="27"/>
      <c r="G2" s="12"/>
      <c r="H2" s="12"/>
    </row>
    <row r="3" spans="1:10" ht="15" customHeight="1" x14ac:dyDescent="0.15">
      <c r="A3" s="17" t="s">
        <v>0</v>
      </c>
      <c r="F3" s="38"/>
      <c r="G3" s="38"/>
      <c r="H3" s="329" t="s">
        <v>111</v>
      </c>
      <c r="I3" s="329"/>
    </row>
    <row r="4" spans="1:10" ht="23.25" customHeight="1" x14ac:dyDescent="0.15">
      <c r="A4" s="330" t="s">
        <v>96</v>
      </c>
      <c r="B4" s="325" t="s">
        <v>97</v>
      </c>
      <c r="C4" s="326"/>
      <c r="D4" s="326"/>
      <c r="E4" s="327"/>
      <c r="F4" s="328" t="s">
        <v>98</v>
      </c>
      <c r="G4" s="326"/>
      <c r="H4" s="326"/>
      <c r="I4" s="326"/>
      <c r="J4" s="31"/>
    </row>
    <row r="5" spans="1:10" s="15" customFormat="1" ht="23.25" customHeight="1" x14ac:dyDescent="0.15">
      <c r="A5" s="331"/>
      <c r="B5" s="47" t="s">
        <v>75</v>
      </c>
      <c r="C5" s="39" t="s">
        <v>78</v>
      </c>
      <c r="D5" s="44" t="s">
        <v>80</v>
      </c>
      <c r="E5" s="292" t="s">
        <v>106</v>
      </c>
      <c r="F5" s="39" t="s">
        <v>75</v>
      </c>
      <c r="G5" s="44" t="s">
        <v>78</v>
      </c>
      <c r="H5" s="207" t="s">
        <v>80</v>
      </c>
      <c r="I5" s="293" t="s">
        <v>106</v>
      </c>
    </row>
    <row r="6" spans="1:10" ht="23.25" customHeight="1" x14ac:dyDescent="0.15">
      <c r="A6" s="28" t="s">
        <v>12</v>
      </c>
      <c r="B6" s="48">
        <v>15852905</v>
      </c>
      <c r="C6" s="11">
        <v>15903556</v>
      </c>
      <c r="D6" s="211">
        <v>15925343</v>
      </c>
      <c r="E6" s="192">
        <v>15243471</v>
      </c>
      <c r="F6" s="139">
        <v>14167070</v>
      </c>
      <c r="G6" s="34">
        <v>14362744</v>
      </c>
      <c r="H6" s="215">
        <v>14569528</v>
      </c>
      <c r="I6" s="100">
        <v>14092236</v>
      </c>
    </row>
    <row r="7" spans="1:10" ht="23.25" customHeight="1" x14ac:dyDescent="0.15">
      <c r="A7" s="29" t="s">
        <v>13</v>
      </c>
      <c r="B7" s="48">
        <v>14216035</v>
      </c>
      <c r="C7" s="11">
        <v>14356394</v>
      </c>
      <c r="D7" s="211">
        <v>14570407</v>
      </c>
      <c r="E7" s="192">
        <v>14040291</v>
      </c>
      <c r="F7" s="11">
        <v>13826695</v>
      </c>
      <c r="G7" s="35">
        <v>13998777</v>
      </c>
      <c r="H7" s="208">
        <v>14238420</v>
      </c>
      <c r="I7" s="101">
        <v>13771184</v>
      </c>
    </row>
    <row r="8" spans="1:10" ht="23.25" customHeight="1" x14ac:dyDescent="0.15">
      <c r="A8" s="29" t="s">
        <v>14</v>
      </c>
      <c r="B8" s="48">
        <v>1636870</v>
      </c>
      <c r="C8" s="11">
        <v>1547162</v>
      </c>
      <c r="D8" s="211">
        <v>1354936</v>
      </c>
      <c r="E8" s="192">
        <v>1203180</v>
      </c>
      <c r="F8" s="11">
        <v>340375</v>
      </c>
      <c r="G8" s="35">
        <v>363967</v>
      </c>
      <c r="H8" s="208">
        <v>331108</v>
      </c>
      <c r="I8" s="101">
        <v>321052</v>
      </c>
    </row>
    <row r="9" spans="1:10" ht="23.25" customHeight="1" x14ac:dyDescent="0.15">
      <c r="A9" s="29"/>
      <c r="B9" s="48"/>
      <c r="C9" s="11"/>
      <c r="D9" s="212"/>
      <c r="E9" s="192"/>
      <c r="F9" s="11"/>
      <c r="G9" s="35"/>
      <c r="H9" s="209"/>
      <c r="I9" s="101"/>
    </row>
    <row r="10" spans="1:10" ht="23.25" customHeight="1" x14ac:dyDescent="0.15">
      <c r="A10" s="29" t="s">
        <v>15</v>
      </c>
      <c r="B10" s="48">
        <v>6602889</v>
      </c>
      <c r="C10" s="11">
        <v>6603892</v>
      </c>
      <c r="D10" s="211">
        <v>6726038</v>
      </c>
      <c r="E10" s="192">
        <v>6251727</v>
      </c>
      <c r="F10" s="11">
        <v>5973694</v>
      </c>
      <c r="G10" s="35">
        <v>6035017</v>
      </c>
      <c r="H10" s="208">
        <v>6251863</v>
      </c>
      <c r="I10" s="101">
        <v>5873683</v>
      </c>
    </row>
    <row r="11" spans="1:10" ht="23.25" customHeight="1" x14ac:dyDescent="0.15">
      <c r="A11" s="29" t="s">
        <v>16</v>
      </c>
      <c r="B11" s="48">
        <v>5191859</v>
      </c>
      <c r="C11" s="11">
        <v>5176815</v>
      </c>
      <c r="D11" s="211">
        <v>5201398</v>
      </c>
      <c r="E11" s="192">
        <v>4980768</v>
      </c>
      <c r="F11" s="11">
        <v>4593710</v>
      </c>
      <c r="G11" s="35">
        <v>4637170</v>
      </c>
      <c r="H11" s="208">
        <v>4759085</v>
      </c>
      <c r="I11" s="101">
        <v>4630016</v>
      </c>
    </row>
    <row r="12" spans="1:10" ht="23.25" customHeight="1" x14ac:dyDescent="0.15">
      <c r="A12" s="29" t="s">
        <v>17</v>
      </c>
      <c r="B12" s="48">
        <v>4602821</v>
      </c>
      <c r="C12" s="11">
        <v>4629219</v>
      </c>
      <c r="D12" s="211">
        <v>4737320</v>
      </c>
      <c r="E12" s="192">
        <v>4583749</v>
      </c>
      <c r="F12" s="11">
        <v>4459845</v>
      </c>
      <c r="G12" s="35">
        <v>4499815</v>
      </c>
      <c r="H12" s="208">
        <v>4620689</v>
      </c>
      <c r="I12" s="101">
        <v>4505721</v>
      </c>
    </row>
    <row r="13" spans="1:10" ht="23.25" customHeight="1" x14ac:dyDescent="0.15">
      <c r="A13" s="29" t="s">
        <v>18</v>
      </c>
      <c r="B13" s="48">
        <v>589038</v>
      </c>
      <c r="C13" s="11">
        <v>547596</v>
      </c>
      <c r="D13" s="211">
        <v>464078</v>
      </c>
      <c r="E13" s="192">
        <v>397019</v>
      </c>
      <c r="F13" s="11">
        <v>133865</v>
      </c>
      <c r="G13" s="35">
        <v>137355</v>
      </c>
      <c r="H13" s="208">
        <v>138396</v>
      </c>
      <c r="I13" s="101">
        <v>124295</v>
      </c>
    </row>
    <row r="14" spans="1:10" ht="23.25" customHeight="1" x14ac:dyDescent="0.15">
      <c r="A14" s="29" t="s">
        <v>19</v>
      </c>
      <c r="B14" s="48">
        <v>1411030</v>
      </c>
      <c r="C14" s="11">
        <v>1427077</v>
      </c>
      <c r="D14" s="211">
        <v>1524640</v>
      </c>
      <c r="E14" s="192">
        <v>1270959</v>
      </c>
      <c r="F14" s="11">
        <v>1379984</v>
      </c>
      <c r="G14" s="35">
        <v>1397847</v>
      </c>
      <c r="H14" s="208">
        <v>1492778</v>
      </c>
      <c r="I14" s="101">
        <v>1243667</v>
      </c>
    </row>
    <row r="15" spans="1:10" ht="23.25" customHeight="1" x14ac:dyDescent="0.15">
      <c r="A15" s="29" t="s">
        <v>17</v>
      </c>
      <c r="B15" s="48">
        <v>1381977</v>
      </c>
      <c r="C15" s="11">
        <v>1399406</v>
      </c>
      <c r="D15" s="211">
        <v>1498554</v>
      </c>
      <c r="E15" s="192">
        <v>1242947</v>
      </c>
      <c r="F15" s="11">
        <v>1373903</v>
      </c>
      <c r="G15" s="35">
        <v>1392856</v>
      </c>
      <c r="H15" s="208">
        <v>1488279</v>
      </c>
      <c r="I15" s="101">
        <v>1233590</v>
      </c>
    </row>
    <row r="16" spans="1:10" ht="23.25" customHeight="1" x14ac:dyDescent="0.15">
      <c r="A16" s="29" t="s">
        <v>18</v>
      </c>
      <c r="B16" s="48">
        <v>29053</v>
      </c>
      <c r="C16" s="11">
        <v>27671</v>
      </c>
      <c r="D16" s="211">
        <v>26086</v>
      </c>
      <c r="E16" s="192">
        <v>28012</v>
      </c>
      <c r="F16" s="11">
        <v>6081</v>
      </c>
      <c r="G16" s="35">
        <v>4991</v>
      </c>
      <c r="H16" s="208">
        <v>4499</v>
      </c>
      <c r="I16" s="101">
        <v>10077</v>
      </c>
    </row>
    <row r="17" spans="1:9" ht="23.25" customHeight="1" x14ac:dyDescent="0.15">
      <c r="A17" s="29" t="s">
        <v>20</v>
      </c>
      <c r="B17" s="48">
        <v>7404870</v>
      </c>
      <c r="C17" s="11">
        <v>7380307</v>
      </c>
      <c r="D17" s="211">
        <v>7310606</v>
      </c>
      <c r="E17" s="192">
        <v>7130513</v>
      </c>
      <c r="F17" s="11">
        <v>6510762</v>
      </c>
      <c r="G17" s="35">
        <v>6558873</v>
      </c>
      <c r="H17" s="208">
        <v>6566790</v>
      </c>
      <c r="I17" s="101">
        <v>6479342</v>
      </c>
    </row>
    <row r="18" spans="1:9" ht="23.25" customHeight="1" x14ac:dyDescent="0.15">
      <c r="A18" s="29" t="s">
        <v>21</v>
      </c>
      <c r="B18" s="48">
        <v>7388674</v>
      </c>
      <c r="C18" s="11">
        <v>7363427</v>
      </c>
      <c r="D18" s="211">
        <v>7293694</v>
      </c>
      <c r="E18" s="192">
        <v>7112840</v>
      </c>
      <c r="F18" s="11">
        <v>6494566</v>
      </c>
      <c r="G18" s="35">
        <v>6541993</v>
      </c>
      <c r="H18" s="208">
        <v>6549878</v>
      </c>
      <c r="I18" s="101">
        <v>6461669</v>
      </c>
    </row>
    <row r="19" spans="1:9" ht="23.25" customHeight="1" x14ac:dyDescent="0.15">
      <c r="A19" s="29" t="s">
        <v>17</v>
      </c>
      <c r="B19" s="48">
        <v>6524946</v>
      </c>
      <c r="C19" s="11">
        <v>6539692</v>
      </c>
      <c r="D19" s="211">
        <v>6563141</v>
      </c>
      <c r="E19" s="192">
        <v>6457038</v>
      </c>
      <c r="F19" s="11">
        <v>6325127</v>
      </c>
      <c r="G19" s="35">
        <v>6354344</v>
      </c>
      <c r="H19" s="208">
        <v>6391476</v>
      </c>
      <c r="I19" s="101">
        <v>6304981</v>
      </c>
    </row>
    <row r="20" spans="1:9" ht="23.25" customHeight="1" x14ac:dyDescent="0.15">
      <c r="A20" s="29" t="s">
        <v>18</v>
      </c>
      <c r="B20" s="48">
        <v>863728</v>
      </c>
      <c r="C20" s="11">
        <v>823735</v>
      </c>
      <c r="D20" s="211">
        <v>730553</v>
      </c>
      <c r="E20" s="192">
        <v>655802</v>
      </c>
      <c r="F20" s="11">
        <v>169439</v>
      </c>
      <c r="G20" s="35">
        <v>187649</v>
      </c>
      <c r="H20" s="208">
        <v>158402</v>
      </c>
      <c r="I20" s="101">
        <v>156688</v>
      </c>
    </row>
    <row r="21" spans="1:9" ht="23.25" customHeight="1" x14ac:dyDescent="0.15">
      <c r="A21" s="29" t="s">
        <v>22</v>
      </c>
      <c r="B21" s="48">
        <v>16196</v>
      </c>
      <c r="C21" s="11">
        <v>16880</v>
      </c>
      <c r="D21" s="211">
        <v>16912</v>
      </c>
      <c r="E21" s="192">
        <v>17673</v>
      </c>
      <c r="F21" s="11">
        <v>16196</v>
      </c>
      <c r="G21" s="35">
        <v>16880</v>
      </c>
      <c r="H21" s="208">
        <v>16912</v>
      </c>
      <c r="I21" s="101">
        <v>17673</v>
      </c>
    </row>
    <row r="22" spans="1:9" ht="23.25" customHeight="1" x14ac:dyDescent="0.15">
      <c r="A22" s="29" t="s">
        <v>23</v>
      </c>
      <c r="B22" s="48">
        <v>229173</v>
      </c>
      <c r="C22" s="11">
        <v>235571</v>
      </c>
      <c r="D22" s="211">
        <v>239652</v>
      </c>
      <c r="E22" s="192">
        <v>245711</v>
      </c>
      <c r="F22" s="11">
        <v>200649</v>
      </c>
      <c r="G22" s="35">
        <v>207036</v>
      </c>
      <c r="H22" s="208">
        <v>212598</v>
      </c>
      <c r="I22" s="101">
        <v>219311</v>
      </c>
    </row>
    <row r="23" spans="1:9" ht="23.25" customHeight="1" x14ac:dyDescent="0.15">
      <c r="A23" s="29" t="s">
        <v>17</v>
      </c>
      <c r="B23" s="48">
        <v>202607</v>
      </c>
      <c r="C23" s="11">
        <v>210098</v>
      </c>
      <c r="D23" s="211">
        <v>215743</v>
      </c>
      <c r="E23" s="192">
        <v>222075</v>
      </c>
      <c r="F23" s="11">
        <v>194772</v>
      </c>
      <c r="G23" s="35">
        <v>201587</v>
      </c>
      <c r="H23" s="208">
        <v>207584</v>
      </c>
      <c r="I23" s="101">
        <v>213982</v>
      </c>
    </row>
    <row r="24" spans="1:9" ht="23.25" customHeight="1" x14ac:dyDescent="0.15">
      <c r="A24" s="29" t="s">
        <v>18</v>
      </c>
      <c r="B24" s="48">
        <v>26566</v>
      </c>
      <c r="C24" s="11">
        <v>25473</v>
      </c>
      <c r="D24" s="211">
        <v>23909</v>
      </c>
      <c r="E24" s="192">
        <v>23636</v>
      </c>
      <c r="F24" s="11">
        <v>5877</v>
      </c>
      <c r="G24" s="35">
        <v>5449</v>
      </c>
      <c r="H24" s="208">
        <v>5014</v>
      </c>
      <c r="I24" s="101">
        <v>5329</v>
      </c>
    </row>
    <row r="25" spans="1:9" ht="23.25" customHeight="1" x14ac:dyDescent="0.15">
      <c r="A25" s="29" t="s">
        <v>24</v>
      </c>
      <c r="B25" s="48">
        <v>683232</v>
      </c>
      <c r="C25" s="11">
        <v>753548</v>
      </c>
      <c r="D25" s="211">
        <v>729547</v>
      </c>
      <c r="E25" s="192">
        <v>722788</v>
      </c>
      <c r="F25" s="11">
        <v>683232</v>
      </c>
      <c r="G25" s="35">
        <v>753548</v>
      </c>
      <c r="H25" s="208">
        <v>729547</v>
      </c>
      <c r="I25" s="101">
        <v>722788</v>
      </c>
    </row>
    <row r="26" spans="1:9" ht="23.25" customHeight="1" x14ac:dyDescent="0.15">
      <c r="A26" s="29" t="s">
        <v>30</v>
      </c>
      <c r="B26" s="48">
        <v>1233</v>
      </c>
      <c r="C26" s="11">
        <v>1200</v>
      </c>
      <c r="D26" s="211">
        <v>1115</v>
      </c>
      <c r="E26" s="192">
        <v>1065</v>
      </c>
      <c r="F26" s="11">
        <v>1233</v>
      </c>
      <c r="G26" s="35">
        <v>1200</v>
      </c>
      <c r="H26" s="208">
        <v>1115</v>
      </c>
      <c r="I26" s="101">
        <v>1065</v>
      </c>
    </row>
    <row r="27" spans="1:9" ht="23.25" customHeight="1" x14ac:dyDescent="0.15">
      <c r="A27" s="29" t="s">
        <v>17</v>
      </c>
      <c r="B27" s="48">
        <v>1233</v>
      </c>
      <c r="C27" s="11">
        <v>1200</v>
      </c>
      <c r="D27" s="211">
        <v>1115</v>
      </c>
      <c r="E27" s="192">
        <v>1065</v>
      </c>
      <c r="F27" s="11">
        <v>1233</v>
      </c>
      <c r="G27" s="35">
        <v>1200</v>
      </c>
      <c r="H27" s="208">
        <v>1115</v>
      </c>
      <c r="I27" s="101">
        <v>1065</v>
      </c>
    </row>
    <row r="28" spans="1:9" ht="23.25" customHeight="1" x14ac:dyDescent="0.15">
      <c r="A28" s="29" t="s">
        <v>18</v>
      </c>
      <c r="B28" s="49" t="s">
        <v>68</v>
      </c>
      <c r="C28" s="14" t="s">
        <v>68</v>
      </c>
      <c r="D28" s="213" t="s">
        <v>94</v>
      </c>
      <c r="E28" s="193" t="s">
        <v>94</v>
      </c>
      <c r="F28" s="14" t="s">
        <v>68</v>
      </c>
      <c r="G28" s="36" t="s">
        <v>68</v>
      </c>
      <c r="H28" s="210" t="s">
        <v>68</v>
      </c>
      <c r="I28" s="102" t="s">
        <v>68</v>
      </c>
    </row>
    <row r="29" spans="1:9" ht="23.25" customHeight="1" x14ac:dyDescent="0.15">
      <c r="A29" s="29" t="s">
        <v>25</v>
      </c>
      <c r="B29" s="49" t="s">
        <v>68</v>
      </c>
      <c r="C29" s="14" t="s">
        <v>68</v>
      </c>
      <c r="D29" s="213" t="s">
        <v>94</v>
      </c>
      <c r="E29" s="193">
        <v>153</v>
      </c>
      <c r="F29" s="14" t="s">
        <v>68</v>
      </c>
      <c r="G29" s="36" t="s">
        <v>68</v>
      </c>
      <c r="H29" s="210" t="s">
        <v>68</v>
      </c>
      <c r="I29" s="102">
        <v>153</v>
      </c>
    </row>
    <row r="30" spans="1:9" ht="23.25" customHeight="1" x14ac:dyDescent="0.15">
      <c r="A30" s="29" t="s">
        <v>17</v>
      </c>
      <c r="B30" s="49" t="s">
        <v>68</v>
      </c>
      <c r="C30" s="14" t="s">
        <v>68</v>
      </c>
      <c r="D30" s="213" t="s">
        <v>94</v>
      </c>
      <c r="E30" s="193">
        <v>153</v>
      </c>
      <c r="F30" s="14" t="s">
        <v>68</v>
      </c>
      <c r="G30" s="36" t="s">
        <v>68</v>
      </c>
      <c r="H30" s="210" t="s">
        <v>68</v>
      </c>
      <c r="I30" s="102">
        <v>153</v>
      </c>
    </row>
    <row r="31" spans="1:9" ht="23.25" customHeight="1" x14ac:dyDescent="0.15">
      <c r="A31" s="29" t="s">
        <v>18</v>
      </c>
      <c r="B31" s="49" t="s">
        <v>68</v>
      </c>
      <c r="C31" s="14" t="s">
        <v>68</v>
      </c>
      <c r="D31" s="213" t="s">
        <v>94</v>
      </c>
      <c r="E31" s="193" t="s">
        <v>94</v>
      </c>
      <c r="F31" s="14" t="s">
        <v>68</v>
      </c>
      <c r="G31" s="36" t="s">
        <v>68</v>
      </c>
      <c r="H31" s="210" t="s">
        <v>68</v>
      </c>
      <c r="I31" s="102" t="s">
        <v>68</v>
      </c>
    </row>
    <row r="32" spans="1:9" ht="23.25" customHeight="1" x14ac:dyDescent="0.15">
      <c r="A32" s="29" t="s">
        <v>26</v>
      </c>
      <c r="B32" s="49">
        <v>919812</v>
      </c>
      <c r="C32" s="14">
        <v>917201</v>
      </c>
      <c r="D32" s="213">
        <v>907673</v>
      </c>
      <c r="E32" s="193">
        <v>881226</v>
      </c>
      <c r="F32" s="11">
        <v>785804</v>
      </c>
      <c r="G32" s="35">
        <v>795233</v>
      </c>
      <c r="H32" s="208">
        <v>796903</v>
      </c>
      <c r="I32" s="101">
        <v>785606</v>
      </c>
    </row>
    <row r="33" spans="1:9" ht="23.25" customHeight="1" x14ac:dyDescent="0.15">
      <c r="A33" s="29" t="s">
        <v>17</v>
      </c>
      <c r="B33" s="49">
        <v>791327</v>
      </c>
      <c r="C33" s="14">
        <v>794514</v>
      </c>
      <c r="D33" s="213">
        <v>797363</v>
      </c>
      <c r="E33" s="193">
        <v>782515</v>
      </c>
      <c r="F33" s="14">
        <v>760691</v>
      </c>
      <c r="G33" s="36">
        <v>766710</v>
      </c>
      <c r="H33" s="210">
        <v>772106</v>
      </c>
      <c r="I33" s="102">
        <v>760943</v>
      </c>
    </row>
    <row r="34" spans="1:9" ht="23.25" customHeight="1" x14ac:dyDescent="0.15">
      <c r="A34" s="29" t="s">
        <v>18</v>
      </c>
      <c r="B34" s="48">
        <v>128485</v>
      </c>
      <c r="C34" s="11">
        <v>122687</v>
      </c>
      <c r="D34" s="211">
        <v>110310</v>
      </c>
      <c r="E34" s="192">
        <v>98711</v>
      </c>
      <c r="F34" s="11">
        <v>25113</v>
      </c>
      <c r="G34" s="35">
        <v>28523</v>
      </c>
      <c r="H34" s="208">
        <v>24797</v>
      </c>
      <c r="I34" s="101">
        <v>24663</v>
      </c>
    </row>
    <row r="35" spans="1:9" ht="23.25" customHeight="1" x14ac:dyDescent="0.15">
      <c r="A35" s="30" t="s">
        <v>27</v>
      </c>
      <c r="B35" s="50">
        <v>11696</v>
      </c>
      <c r="C35" s="38">
        <v>11837</v>
      </c>
      <c r="D35" s="214">
        <v>10712</v>
      </c>
      <c r="E35" s="194">
        <v>10288</v>
      </c>
      <c r="F35" s="140">
        <v>11696</v>
      </c>
      <c r="G35" s="37">
        <v>11837</v>
      </c>
      <c r="H35" s="216">
        <v>10712</v>
      </c>
      <c r="I35" s="103">
        <v>10288</v>
      </c>
    </row>
    <row r="36" spans="1:9" s="23" customFormat="1" ht="15" customHeight="1" x14ac:dyDescent="0.15">
      <c r="A36" s="21" t="s">
        <v>159</v>
      </c>
      <c r="B36" s="22"/>
      <c r="C36" s="22"/>
      <c r="D36" s="22"/>
      <c r="E36" s="22"/>
      <c r="F36" s="51"/>
      <c r="G36" s="21"/>
      <c r="H36" s="21"/>
      <c r="I36" s="21"/>
    </row>
    <row r="37" spans="1:9" ht="20.25" customHeight="1" x14ac:dyDescent="0.15">
      <c r="A37" s="11"/>
      <c r="B37" s="14"/>
      <c r="C37" s="14"/>
      <c r="D37" s="14"/>
      <c r="E37" s="14"/>
    </row>
    <row r="38" spans="1:9" ht="20.25" customHeight="1" x14ac:dyDescent="0.15">
      <c r="A38" s="11"/>
      <c r="B38" s="14"/>
      <c r="C38" s="14"/>
      <c r="D38" s="14"/>
      <c r="E38" s="14"/>
    </row>
    <row r="39" spans="1:9" ht="20.25" customHeight="1" x14ac:dyDescent="0.15">
      <c r="A39" s="11"/>
      <c r="B39" s="14"/>
      <c r="C39" s="14"/>
      <c r="D39" s="14"/>
      <c r="E39" s="14"/>
    </row>
    <row r="40" spans="1:9" ht="20.25" customHeight="1" x14ac:dyDescent="0.15">
      <c r="A40" s="11"/>
      <c r="B40" s="14"/>
      <c r="C40" s="14"/>
      <c r="D40" s="14"/>
      <c r="E40" s="14"/>
    </row>
    <row r="41" spans="1:9" ht="20.25" customHeight="1" x14ac:dyDescent="0.15">
      <c r="A41" s="25"/>
      <c r="B41" s="26"/>
      <c r="C41" s="26"/>
      <c r="D41" s="26"/>
      <c r="E41" s="26"/>
    </row>
    <row r="42" spans="1:9" ht="20.25" customHeight="1" x14ac:dyDescent="0.15">
      <c r="A42" s="25"/>
      <c r="B42" s="26"/>
      <c r="C42" s="26"/>
      <c r="D42" s="26"/>
      <c r="E42" s="26"/>
    </row>
    <row r="43" spans="1:9" ht="20.25" customHeight="1" x14ac:dyDescent="0.15">
      <c r="A43" s="25"/>
      <c r="B43" s="26"/>
      <c r="C43" s="26"/>
      <c r="D43" s="26"/>
      <c r="E43" s="26"/>
    </row>
  </sheetData>
  <mergeCells count="5">
    <mergeCell ref="B4:E4"/>
    <mergeCell ref="F4:I4"/>
    <mergeCell ref="H3:I3"/>
    <mergeCell ref="A4:A5"/>
    <mergeCell ref="A1:I1"/>
  </mergeCells>
  <phoneticPr fontId="2"/>
  <pageMargins left="0.81" right="0.78740157480314965" top="0.78740157480314965" bottom="0.78740157480314965" header="0.51181102362204722" footer="0.51181102362204722"/>
  <pageSetup paperSize="9" scale="71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12 財政</vt:lpstr>
      <vt:lpstr>23表 一般会計歳入歳出決算額の推移</vt:lpstr>
      <vt:lpstr>24表 平成27年度一般会計歳入歳出決算額内訳</vt:lpstr>
      <vt:lpstr>12‐1 一般会計・款別歳入歳出決算額</vt:lpstr>
      <vt:lpstr>12‐2 年度別歳入歳出総額</vt:lpstr>
      <vt:lpstr>12‐3 特別会計・歳入歳出決算額</vt:lpstr>
      <vt:lpstr>12‐4 市税調定額及び収入額</vt:lpstr>
      <vt:lpstr>'12 財政'!Print_Area</vt:lpstr>
      <vt:lpstr>'12‐4 市税調定額及び収入額'!Print_Area</vt:lpstr>
      <vt:lpstr>'23表 一般会計歳入歳出決算額の推移'!Print_Area</vt:lpstr>
      <vt:lpstr>'24表 平成27年度一般会計歳入歳出決算額内訳'!Print_Area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2017-05-26T05:55:10Z</cp:lastPrinted>
  <dcterms:created xsi:type="dcterms:W3CDTF">1997-01-08T22:48:59Z</dcterms:created>
  <dcterms:modified xsi:type="dcterms:W3CDTF">2017-06-01T08:50:08Z</dcterms:modified>
</cp:coreProperties>
</file>