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05"/>
  </bookViews>
  <sheets>
    <sheet name="下水道使用料等シミュレーション" sheetId="1" r:id="rId1"/>
    <sheet name="下水" sheetId="3" state="hidden" r:id="rId2"/>
    <sheet name="新下水" sheetId="4" state="hidden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<sst xmlns="http://schemas.openxmlformats.org/spreadsheetml/2006/main" xmlns:r="http://schemas.openxmlformats.org/officeDocument/2006/relationships" count="13" uniqueCount="13">
  <si>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使用量(2/2)</t>
    <rPh sb="0" eb="3">
      <t>しようりょう</t>
    </rPh>
    <phoneticPr fontId="1" type="Hiragana"/>
  </si>
  <si>
    <t>使用量(1/2)</t>
    <rPh sb="0" eb="3">
      <t>しようりょう</t>
    </rPh>
    <phoneticPr fontId="1" type="Hiragana"/>
  </si>
  <si>
    <t>※消費税相当分を含みます</t>
    <rPh sb="1" eb="4">
      <t>しょうひぜい</t>
    </rPh>
    <rPh sb="4" eb="7">
      <t>そうと</t>
    </rPh>
    <rPh sb="8" eb="9">
      <t>ふく</t>
    </rPh>
    <phoneticPr fontId="1" type="Hiragana"/>
  </si>
  <si>
    <t>使用量(２か月)</t>
    <rPh sb="0" eb="3">
      <t>しようりょう</t>
    </rPh>
    <rPh sb="6" eb="7">
      <t>げつ</t>
    </rPh>
    <phoneticPr fontId="1" type="Hiragana"/>
  </si>
  <si>
    <t>請求金額</t>
    <rPh sb="0" eb="2">
      <t>セイキュウ</t>
    </rPh>
    <rPh sb="2" eb="4">
      <t>キンガク</t>
    </rPh>
    <phoneticPr fontId="26"/>
  </si>
  <si>
    <t>2/2料金</t>
    <rPh sb="3" eb="5">
      <t>りょ</t>
    </rPh>
    <phoneticPr fontId="1" type="Hiragana"/>
  </si>
  <si>
    <t>1/2料金</t>
    <rPh sb="3" eb="5">
      <t>りょ</t>
    </rPh>
    <phoneticPr fontId="1" type="Hiragana"/>
  </si>
  <si>
    <t>請求額</t>
    <rPh sb="0" eb="3">
      <t>せいき</t>
    </rPh>
    <phoneticPr fontId="1" type="Hiragana"/>
  </si>
  <si>
    <t>下水道使用料等　(円)</t>
    <rPh sb="0" eb="3">
      <t>ゲスイドウ</t>
    </rPh>
    <rPh sb="3" eb="5">
      <t>シヨウ</t>
    </rPh>
    <rPh sb="5" eb="6">
      <t>リョウ</t>
    </rPh>
    <rPh sb="6" eb="7">
      <t>トウ</t>
    </rPh>
    <rPh sb="9" eb="10">
      <t>エン</t>
    </rPh>
    <phoneticPr fontId="26"/>
  </si>
  <si>
    <r>
      <t xml:space="preserve">R8.4月請求分から
公共下水道使用料(特定環境保全公共下水道使用料を含む)が改定されます。
</t>
    </r>
    <r>
      <rPr>
        <sz val="11"/>
        <color theme="1"/>
        <rFont val="BIZ UDPゴシック"/>
      </rPr>
      <t>(農業集落排水使用料・公共設置型浄化槽使用料はこれまでどおりです)</t>
    </r>
    <rPh sb="4" eb="5">
      <t>がつ</t>
    </rPh>
    <rPh sb="5" eb="10">
      <t>せいきゅう</t>
    </rPh>
    <rPh sb="11" eb="16">
      <t>こうきょう</t>
    </rPh>
    <rPh sb="16" eb="19">
      <t>しようりょう</t>
    </rPh>
    <rPh sb="20" eb="24">
      <t>とくてい</t>
    </rPh>
    <rPh sb="24" eb="31">
      <t>ほぜんこうき</t>
    </rPh>
    <rPh sb="31" eb="34">
      <t>しようりょう</t>
    </rPh>
    <rPh sb="35" eb="36">
      <t>ふく</t>
    </rPh>
    <rPh sb="39" eb="41">
      <t>かいてい</t>
    </rPh>
    <rPh sb="48" eb="54">
      <t>のうぎょう</t>
    </rPh>
    <rPh sb="54" eb="57">
      <t>しようりょう</t>
    </rPh>
    <rPh sb="58" eb="63">
      <t>こうきょう</t>
    </rPh>
    <rPh sb="63" eb="69">
      <t>じょうかそ</t>
    </rPh>
    <phoneticPr fontId="1" type="Hiragana"/>
  </si>
  <si>
    <t>汚水量</t>
    <rPh sb="0" eb="3">
      <t>オスイ</t>
    </rPh>
    <phoneticPr fontId="26"/>
  </si>
  <si>
    <t>(参考)現行使用料(円)</t>
    <rPh sb="1" eb="3">
      <t>さんこう</t>
    </rPh>
    <rPh sb="4" eb="6">
      <t>げんこう</t>
    </rPh>
    <rPh sb="6" eb="9">
      <t>しようりょう</t>
    </rPh>
    <rPh sb="10" eb="11">
      <t>えん</t>
    </rPh>
    <phoneticPr fontId="1" type="Hiragana"/>
  </si>
  <si>
    <t>新使用料との差額(円)</t>
    <rPh sb="0" eb="1">
      <t>しん</t>
    </rPh>
    <rPh sb="1" eb="4">
      <t>しようりょう</t>
    </rPh>
    <rPh sb="6" eb="8">
      <t>さがく</t>
    </rPh>
    <rPh sb="9" eb="10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</si>
</sst>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&quot;㎥&quot;"/>
    <numFmt numFmtId="177" formatCode="0&quot;人&quot;"/>
  </numFmts>
  <fonts count="2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BIZ UDPゴシック"/>
      <family val="3"/>
    </font>
    <font>
      <sz val="12"/>
      <color theme="1"/>
      <name val="BIZ UDPゴシック"/>
      <family val="3"/>
    </font>
    <font>
      <b/>
      <sz val="11"/>
      <color rgb="FF333333"/>
      <name val="メイリオ"/>
      <family val="3"/>
    </font>
    <font>
      <b/>
      <sz val="16"/>
      <color rgb="FFFF0000"/>
      <name val="メイリオ"/>
      <family val="3"/>
    </font>
    <font>
      <b/>
      <u/>
      <sz val="20"/>
      <color theme="1"/>
      <name val="BIZ UDPゴシック"/>
      <family val="3"/>
    </font>
    <font>
      <sz val="11"/>
      <color rgb="FFFF0000"/>
      <name val="BIZ UDPゴシック"/>
      <family val="3"/>
    </font>
    <font>
      <sz val="16"/>
      <color theme="1"/>
      <name val="游ゴシック"/>
      <family val="3"/>
      <scheme val="minor"/>
    </font>
    <font>
      <sz val="16"/>
      <color rgb="FFFF0000"/>
      <name val="游ゴシック"/>
      <family val="3"/>
      <scheme val="minor"/>
    </font>
    <font>
      <b/>
      <sz val="10"/>
      <color theme="0"/>
      <name val="BIZ UDPゴシック"/>
      <family val="3"/>
    </font>
    <font>
      <b/>
      <sz val="14"/>
      <color theme="1"/>
      <name val="BIZ UDPゴシック"/>
      <family val="3"/>
    </font>
    <font>
      <sz val="14"/>
      <color theme="1"/>
      <name val="BIZ UDPゴシック"/>
      <family val="3"/>
    </font>
    <font>
      <sz val="16"/>
      <color theme="1"/>
      <name val="BIZ UDPゴシック"/>
      <family val="3"/>
    </font>
    <font>
      <b/>
      <sz val="11"/>
      <color theme="1"/>
      <name val="BIZ UDPゴシック"/>
      <family val="3"/>
    </font>
    <font>
      <b/>
      <sz val="20"/>
      <color theme="1"/>
      <name val="BIZ UDPゴシック"/>
      <family val="3"/>
    </font>
    <font>
      <b/>
      <sz val="14"/>
      <color theme="0"/>
      <name val="BIZ UDPゴシック"/>
      <family val="3"/>
    </font>
    <font>
      <sz val="16"/>
      <color rgb="FFFF0000"/>
      <name val="BIZ UDPゴシック"/>
      <family val="3"/>
    </font>
    <font>
      <sz val="10"/>
      <color theme="1"/>
      <name val="BIZ UDPゴシック"/>
      <family val="3"/>
    </font>
    <font>
      <sz val="11"/>
      <color theme="1"/>
      <name val="游ゴシック"/>
      <family val="3"/>
      <scheme val="minor"/>
    </font>
    <font>
      <sz val="13"/>
      <color theme="1"/>
      <name val="BIZ UDPゴシック"/>
      <family val="3"/>
    </font>
    <font>
      <b/>
      <sz val="11"/>
      <color theme="0"/>
      <name val="BIZ UDPゴシック"/>
      <family val="3"/>
    </font>
    <font>
      <b/>
      <sz val="16"/>
      <color theme="1"/>
      <name val="BIZ UDP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BIZ UDPゴシック"/>
      <family val="3"/>
    </font>
    <font>
      <sz val="11"/>
      <color auto="1"/>
      <name val="Arial"/>
      <family val="2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ck">
        <color theme="5"/>
      </left>
      <right/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 style="thick">
        <color theme="5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5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5"/>
      </right>
      <top style="thick">
        <color theme="5"/>
      </top>
      <bottom/>
      <diagonal/>
    </border>
    <border>
      <left/>
      <right style="thick">
        <color theme="5"/>
      </right>
      <top/>
      <bottom/>
      <diagonal/>
    </border>
    <border>
      <left/>
      <right style="thick">
        <color theme="5"/>
      </right>
      <top/>
      <bottom style="thick">
        <color theme="5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 applyProtection="1">
      <alignment horizontal="center" vertical="center"/>
      <protection locked="0"/>
    </xf>
    <xf numFmtId="176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7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76" fontId="11" fillId="4" borderId="10" xfId="0" applyNumberFormat="1" applyFont="1" applyFill="1" applyBorder="1" applyAlignment="1" applyProtection="1">
      <alignment horizontal="center" vertical="center"/>
      <protection locked="0"/>
    </xf>
    <xf numFmtId="176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" fillId="2" borderId="14" xfId="0" applyFont="1" applyFill="1" applyBorder="1">
      <alignment vertical="center"/>
    </xf>
    <xf numFmtId="0" fontId="18" fillId="2" borderId="0" xfId="0" applyFont="1" applyFill="1" applyBorder="1">
      <alignment vertical="center"/>
    </xf>
    <xf numFmtId="38" fontId="20" fillId="2" borderId="0" xfId="1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38" fontId="22" fillId="0" borderId="19" xfId="1" applyFont="1" applyFill="1" applyBorder="1" applyAlignment="1">
      <alignment horizontal="right" vertical="center"/>
    </xf>
    <xf numFmtId="38" fontId="22" fillId="0" borderId="20" xfId="1" applyFont="1" applyFill="1" applyBorder="1" applyAlignment="1">
      <alignment horizontal="right" vertical="center"/>
    </xf>
    <xf numFmtId="38" fontId="22" fillId="2" borderId="14" xfId="1" applyFont="1" applyFill="1" applyBorder="1" applyAlignment="1">
      <alignment horizontal="right" vertical="center"/>
    </xf>
    <xf numFmtId="38" fontId="2" fillId="2" borderId="0" xfId="1" applyFont="1" applyFill="1" applyBorder="1">
      <alignment vertical="center"/>
    </xf>
    <xf numFmtId="0" fontId="21" fillId="3" borderId="21" xfId="0" applyFont="1" applyFill="1" applyBorder="1" applyAlignment="1">
      <alignment horizontal="center" vertical="center"/>
    </xf>
    <xf numFmtId="38" fontId="22" fillId="0" borderId="22" xfId="1" applyFont="1" applyFill="1" applyBorder="1" applyAlignment="1">
      <alignment horizontal="right" vertical="center"/>
    </xf>
    <xf numFmtId="38" fontId="22" fillId="0" borderId="23" xfId="1" applyFont="1" applyFill="1" applyBorder="1" applyAlignment="1">
      <alignment horizontal="right" vertical="center"/>
    </xf>
    <xf numFmtId="38" fontId="23" fillId="2" borderId="14" xfId="1" applyFont="1" applyFill="1" applyBorder="1" applyAlignment="1">
      <alignment horizontal="right" vertical="center"/>
    </xf>
    <xf numFmtId="38" fontId="0" fillId="2" borderId="0" xfId="1" applyFont="1" applyFill="1" applyBorder="1">
      <alignment vertical="center"/>
    </xf>
    <xf numFmtId="38" fontId="24" fillId="2" borderId="0" xfId="1" applyFont="1" applyFill="1" applyBorder="1" applyAlignment="1">
      <alignment horizontal="right" vertical="center"/>
    </xf>
    <xf numFmtId="0" fontId="21" fillId="3" borderId="24" xfId="0" applyFont="1" applyFill="1" applyBorder="1" applyAlignment="1">
      <alignment horizontal="center" vertical="center"/>
    </xf>
    <xf numFmtId="38" fontId="22" fillId="0" borderId="10" xfId="1" applyFont="1" applyFill="1" applyBorder="1" applyAlignment="1">
      <alignment horizontal="right" vertical="center"/>
    </xf>
    <xf numFmtId="38" fontId="22" fillId="0" borderId="11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8" xfId="0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0" fillId="2" borderId="26" xfId="0" applyFill="1" applyBorder="1">
      <alignment vertical="center"/>
    </xf>
    <xf numFmtId="0" fontId="2" fillId="2" borderId="27" xfId="0" applyFont="1" applyFill="1" applyBorder="1">
      <alignment vertical="center"/>
    </xf>
    <xf numFmtId="176" fontId="0" fillId="0" borderId="0" xfId="0" applyNumberFormat="1">
      <alignment vertical="center"/>
    </xf>
    <xf numFmtId="176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0" fillId="0" borderId="0" xfId="0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E9FFFF"/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286385</xdr:colOff>
      <xdr:row>1</xdr:row>
      <xdr:rowOff>186055</xdr:rowOff>
    </xdr:from>
    <xdr:to xmlns:xdr="http://schemas.openxmlformats.org/drawingml/2006/spreadsheetDrawing">
      <xdr:col>13</xdr:col>
      <xdr:colOff>0</xdr:colOff>
      <xdr:row>4</xdr:row>
      <xdr:rowOff>106045</xdr:rowOff>
    </xdr:to>
    <xdr:sp macro="" textlink="">
      <xdr:nvSpPr>
        <xdr:cNvPr id="9" name="図形 6"/>
        <xdr:cNvSpPr/>
      </xdr:nvSpPr>
      <xdr:spPr>
        <a:xfrm>
          <a:off x="1172210" y="347980"/>
          <a:ext cx="7257415" cy="622935"/>
        </a:xfrm>
        <a:prstGeom prst="bevel">
          <a:avLst/>
        </a:prstGeom>
        <a:solidFill>
          <a:schemeClr val="accent2"/>
        </a:solidFill>
        <a:ln w="1270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2000" b="1"/>
            <a:t>鹿沼市下水道使用料等計算シミュレーション【R8.1.1改定】</a:t>
          </a:r>
          <a:endParaRPr kumimoji="1" lang="ja-JP" altLang="en-US" sz="2000" b="1"/>
        </a:p>
      </xdr:txBody>
    </xdr:sp>
    <xdr:clientData/>
  </xdr:twoCellAnchor>
  <xdr:twoCellAnchor>
    <xdr:from xmlns:xdr="http://schemas.openxmlformats.org/drawingml/2006/spreadsheetDrawing">
      <xdr:col>5</xdr:col>
      <xdr:colOff>600710</xdr:colOff>
      <xdr:row>6</xdr:row>
      <xdr:rowOff>107950</xdr:rowOff>
    </xdr:from>
    <xdr:to xmlns:xdr="http://schemas.openxmlformats.org/drawingml/2006/spreadsheetDrawing">
      <xdr:col>6</xdr:col>
      <xdr:colOff>486410</xdr:colOff>
      <xdr:row>10</xdr:row>
      <xdr:rowOff>295910</xdr:rowOff>
    </xdr:to>
    <xdr:sp macro="" textlink="">
      <xdr:nvSpPr>
        <xdr:cNvPr id="10" name="図形 7"/>
        <xdr:cNvSpPr/>
      </xdr:nvSpPr>
      <xdr:spPr>
        <a:xfrm>
          <a:off x="3543935" y="1483360"/>
          <a:ext cx="571500" cy="1209040"/>
        </a:xfrm>
        <a:prstGeom prst="rightArrow">
          <a:avLst>
            <a:gd name="adj1" fmla="val 50000"/>
            <a:gd name="adj2" fmla="val 42846"/>
          </a:avLst>
        </a:prstGeom>
        <a:solidFill>
          <a:schemeClr val="accent2"/>
        </a:solidFill>
        <a:ln w="12700" cap="flat" cmpd="sng" algn="ctr">
          <a:solidFill>
            <a:schemeClr val="accent2">
              <a:lumMod val="60000"/>
              <a:lumOff val="4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447675</xdr:colOff>
      <xdr:row>11</xdr:row>
      <xdr:rowOff>100965</xdr:rowOff>
    </xdr:from>
    <xdr:to xmlns:xdr="http://schemas.openxmlformats.org/drawingml/2006/spreadsheetDrawing">
      <xdr:col>6</xdr:col>
      <xdr:colOff>43815</xdr:colOff>
      <xdr:row>13</xdr:row>
      <xdr:rowOff>316230</xdr:rowOff>
    </xdr:to>
    <xdr:sp macro="" textlink="">
      <xdr:nvSpPr>
        <xdr:cNvPr id="11" name="図形 3"/>
        <xdr:cNvSpPr/>
      </xdr:nvSpPr>
      <xdr:spPr>
        <a:xfrm>
          <a:off x="1333500" y="2926080"/>
          <a:ext cx="2339340" cy="725805"/>
        </a:xfrm>
        <a:prstGeom prst="wedgeRectCallout">
          <a:avLst>
            <a:gd name="adj1" fmla="val -59840"/>
            <a:gd name="adj2" fmla="val -138497"/>
          </a:avLst>
        </a:prstGeom>
        <a:solidFill>
          <a:schemeClr val="accent2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300" b="1">
              <a:solidFill>
                <a:schemeClr val="bg1"/>
              </a:solidFill>
            </a:rPr>
            <a:t>検針票の水道使用量(２か月分)を入力してください</a:t>
          </a:r>
          <a:endParaRPr kumimoji="1" lang="ja-JP" altLang="en-US" sz="13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/>
    <pageSetUpPr fitToPage="1"/>
  </sheetPr>
  <dimension ref="A1:P21"/>
  <sheetViews>
    <sheetView showGridLines="0" tabSelected="1" workbookViewId="0">
      <selection activeCell="M23" sqref="M23"/>
    </sheetView>
  </sheetViews>
  <sheetFormatPr defaultRowHeight="18.75"/>
  <cols>
    <col min="1" max="1" width="2.625" customWidth="1"/>
    <col min="2" max="16378" width="9" customWidth="1"/>
  </cols>
  <sheetData>
    <row r="1" spans="1:1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100000000000001" customHeight="1">
      <c r="A2" s="1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0"/>
      <c r="O2" s="1"/>
      <c r="P2" s="1"/>
    </row>
    <row r="3" spans="1:16" ht="14.25" customHeight="1">
      <c r="A3" s="1"/>
      <c r="B3" s="3"/>
      <c r="C3" s="9"/>
      <c r="D3" s="9"/>
      <c r="E3" s="9"/>
      <c r="F3" s="9"/>
      <c r="G3" s="9"/>
      <c r="H3" s="31"/>
      <c r="I3" s="31"/>
      <c r="J3" s="31"/>
      <c r="K3" s="31"/>
      <c r="L3" s="31"/>
      <c r="M3" s="31"/>
      <c r="N3" s="61"/>
      <c r="O3" s="1"/>
      <c r="P3" s="1"/>
    </row>
    <row r="4" spans="1:16" ht="21" customHeight="1">
      <c r="A4" s="1"/>
      <c r="B4" s="3"/>
      <c r="C4" s="9"/>
      <c r="D4" s="9"/>
      <c r="E4" s="9"/>
      <c r="F4" s="9"/>
      <c r="G4" s="9"/>
      <c r="H4" s="31"/>
      <c r="I4" s="31"/>
      <c r="J4" s="31"/>
      <c r="K4" s="31"/>
      <c r="L4" s="31"/>
      <c r="M4" s="31"/>
      <c r="N4" s="61"/>
      <c r="O4" s="1"/>
      <c r="P4" s="1"/>
    </row>
    <row r="5" spans="1:16" ht="20.100000000000001" customHeight="1">
      <c r="A5" s="1"/>
      <c r="B5" s="4"/>
      <c r="C5" s="10"/>
      <c r="D5" s="20"/>
      <c r="E5" s="20"/>
      <c r="F5" s="20"/>
      <c r="G5" s="20"/>
      <c r="H5" s="16"/>
      <c r="I5" s="16"/>
      <c r="J5" s="16"/>
      <c r="K5" s="16"/>
      <c r="L5" s="16"/>
      <c r="M5" s="20"/>
      <c r="N5" s="61"/>
      <c r="O5" s="1"/>
      <c r="P5" s="1"/>
    </row>
    <row r="6" spans="1:16" ht="20.100000000000001" customHeight="1">
      <c r="A6" s="1"/>
      <c r="B6" s="5"/>
      <c r="C6" s="11"/>
      <c r="D6" s="11"/>
      <c r="E6" s="26"/>
      <c r="F6" s="26"/>
      <c r="G6" s="29"/>
      <c r="H6" s="20"/>
      <c r="I6" s="20"/>
      <c r="J6" s="20"/>
      <c r="K6" s="20"/>
      <c r="L6" s="20"/>
      <c r="M6" s="57"/>
      <c r="N6" s="62"/>
    </row>
    <row r="7" spans="1:16" ht="20.100000000000001" customHeight="1">
      <c r="A7" s="1"/>
      <c r="B7" s="6"/>
      <c r="C7" s="12"/>
      <c r="D7" s="22"/>
      <c r="E7" s="20"/>
      <c r="F7" s="20"/>
      <c r="G7" s="29"/>
      <c r="H7" s="29"/>
      <c r="I7" s="39"/>
      <c r="J7" s="39"/>
      <c r="K7" s="39"/>
      <c r="L7" s="53" t="s">
        <v>2</v>
      </c>
      <c r="M7" s="58"/>
      <c r="N7" s="62"/>
    </row>
    <row r="8" spans="1:16" ht="20.100000000000001" customHeight="1">
      <c r="A8" s="1"/>
      <c r="B8" s="6"/>
      <c r="C8" s="13" t="s">
        <v>10</v>
      </c>
      <c r="D8" s="23"/>
      <c r="E8" s="20"/>
      <c r="F8" s="27"/>
      <c r="G8" s="28"/>
      <c r="H8" s="32" t="s">
        <v>4</v>
      </c>
      <c r="I8" s="40"/>
      <c r="J8" s="43" t="s">
        <v>8</v>
      </c>
      <c r="K8" s="48"/>
      <c r="L8" s="54"/>
      <c r="M8" s="58"/>
      <c r="N8" s="62"/>
    </row>
    <row r="9" spans="1:16" ht="20.100000000000001" customHeight="1">
      <c r="A9" s="1"/>
      <c r="B9" s="6"/>
      <c r="C9" s="14">
        <v>30</v>
      </c>
      <c r="D9" s="24"/>
      <c r="E9" s="20"/>
      <c r="F9" s="20"/>
      <c r="G9" s="30"/>
      <c r="H9" s="33"/>
      <c r="I9" s="41"/>
      <c r="J9" s="44">
        <f>IFERROR(VLOOKUP(C9,新下水!A3:H3,7,FALSE),"")</f>
        <v>4268</v>
      </c>
      <c r="K9" s="49"/>
      <c r="L9" s="55"/>
      <c r="M9" s="20"/>
      <c r="N9" s="61"/>
      <c r="O9" s="1"/>
    </row>
    <row r="10" spans="1:16" ht="20.100000000000001" customHeight="1">
      <c r="A10" s="1"/>
      <c r="B10" s="6"/>
      <c r="C10" s="15"/>
      <c r="D10" s="25"/>
      <c r="E10" s="20"/>
      <c r="F10" s="20"/>
      <c r="G10" s="30"/>
      <c r="H10" s="34"/>
      <c r="I10" s="42"/>
      <c r="J10" s="45"/>
      <c r="K10" s="50"/>
      <c r="L10" s="56"/>
      <c r="M10" s="20"/>
      <c r="N10" s="61"/>
      <c r="O10" s="1"/>
      <c r="P10" s="1"/>
    </row>
    <row r="11" spans="1:16" ht="33.75" customHeight="1">
      <c r="A11" s="1"/>
      <c r="B11" s="6"/>
      <c r="C11" s="16"/>
      <c r="D11" s="16"/>
      <c r="E11" s="20"/>
      <c r="F11" s="20"/>
      <c r="G11" s="20"/>
      <c r="H11" s="35" t="s">
        <v>9</v>
      </c>
      <c r="I11" s="36"/>
      <c r="J11" s="36"/>
      <c r="K11" s="36"/>
      <c r="L11" s="36"/>
      <c r="M11" s="36"/>
      <c r="N11" s="61"/>
      <c r="O11" s="1"/>
      <c r="P11" s="1"/>
    </row>
    <row r="12" spans="1:16" ht="20.100000000000001" customHeight="1">
      <c r="A12" s="1"/>
      <c r="B12" s="6"/>
      <c r="C12" s="10"/>
      <c r="D12" s="20"/>
      <c r="E12" s="20"/>
      <c r="F12" s="20"/>
      <c r="G12" s="20"/>
      <c r="H12" s="36"/>
      <c r="I12" s="36"/>
      <c r="J12" s="36"/>
      <c r="K12" s="36"/>
      <c r="L12" s="36"/>
      <c r="M12" s="36"/>
      <c r="N12" s="61"/>
      <c r="O12" s="1"/>
      <c r="P12" s="1"/>
    </row>
    <row r="13" spans="1:16" ht="20.100000000000001" customHeight="1">
      <c r="A13" s="1"/>
      <c r="B13" s="6"/>
      <c r="C13" s="17"/>
      <c r="D13" s="17"/>
      <c r="E13" s="20"/>
      <c r="F13" s="20"/>
      <c r="G13" s="20"/>
      <c r="H13" s="36"/>
      <c r="I13" s="36"/>
      <c r="J13" s="36"/>
      <c r="K13" s="36"/>
      <c r="L13" s="36"/>
      <c r="M13" s="36"/>
      <c r="N13" s="61"/>
      <c r="O13" s="1"/>
      <c r="P13" s="1"/>
    </row>
    <row r="14" spans="1:16" ht="33.75" customHeight="1">
      <c r="A14" s="1"/>
      <c r="B14" s="6"/>
      <c r="C14" s="18"/>
      <c r="D14" s="18"/>
      <c r="E14" s="20"/>
      <c r="F14" s="20"/>
      <c r="G14" s="20"/>
      <c r="H14" s="36"/>
      <c r="I14" s="36"/>
      <c r="J14" s="36"/>
      <c r="K14" s="36"/>
      <c r="L14" s="36"/>
      <c r="M14" s="36"/>
      <c r="N14" s="61"/>
      <c r="O14" s="1"/>
      <c r="P14" s="1"/>
    </row>
    <row r="15" spans="1:16" ht="20.100000000000001" customHeight="1">
      <c r="A15" s="1"/>
      <c r="B15" s="6"/>
      <c r="C15" s="10"/>
      <c r="D15" s="20"/>
      <c r="E15" s="20"/>
      <c r="F15" s="20"/>
      <c r="G15" s="20"/>
      <c r="H15" s="37" t="s">
        <v>11</v>
      </c>
      <c r="I15" s="37"/>
      <c r="J15" s="46">
        <f>IFERROR(VLOOKUP(C9,下水!A3:H3,8,FALSE),"")</f>
        <v>3850</v>
      </c>
      <c r="K15" s="51"/>
      <c r="L15" s="51"/>
      <c r="M15" s="20"/>
      <c r="N15" s="61"/>
      <c r="O15" s="1"/>
      <c r="P15" s="1"/>
    </row>
    <row r="16" spans="1:16" ht="20.100000000000001" customHeight="1">
      <c r="A16" s="1"/>
      <c r="B16" s="6"/>
      <c r="C16" s="17"/>
      <c r="D16" s="17"/>
      <c r="E16" s="20"/>
      <c r="F16" s="20"/>
      <c r="G16" s="20"/>
      <c r="H16" s="38" t="s">
        <v>12</v>
      </c>
      <c r="I16" s="20"/>
      <c r="J16" s="47">
        <f>J9-J15</f>
        <v>418</v>
      </c>
      <c r="K16" s="52"/>
      <c r="L16" s="52"/>
      <c r="M16" s="20"/>
      <c r="N16" s="61"/>
      <c r="O16" s="1"/>
      <c r="P16" s="1"/>
    </row>
    <row r="17" spans="1:16" ht="33.75" customHeight="1">
      <c r="A17" s="1"/>
      <c r="B17" s="6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61"/>
      <c r="O17" s="1"/>
      <c r="P17" s="1"/>
    </row>
    <row r="18" spans="1:16" ht="20.100000000000001" customHeight="1">
      <c r="A18" s="1"/>
      <c r="B18" s="6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61"/>
      <c r="O18" s="1"/>
      <c r="P18" s="1"/>
    </row>
    <row r="19" spans="1:16" ht="20.100000000000001" customHeight="1">
      <c r="A19" s="1"/>
      <c r="B19" s="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59"/>
      <c r="N19" s="63"/>
      <c r="O19" s="1"/>
      <c r="P19" s="1"/>
    </row>
    <row r="20" spans="1:16" ht="20.100000000000001" customHeight="1">
      <c r="A20" s="1"/>
      <c r="B20" s="1"/>
      <c r="C20" s="1"/>
      <c r="D20" s="1"/>
      <c r="E20" s="1"/>
      <c r="F20" s="1"/>
      <c r="G20" s="1"/>
      <c r="H20" s="1"/>
      <c r="N20" s="1"/>
      <c r="O20" s="1"/>
      <c r="P20" s="1"/>
    </row>
    <row r="21" spans="1:16">
      <c r="H21" s="1"/>
    </row>
  </sheetData>
  <sheetProtection password="CCA7" sheet="1" objects="1" scenarios="1"/>
  <mergeCells count="13">
    <mergeCell ref="C7:D7"/>
    <mergeCell ref="C8:D8"/>
    <mergeCell ref="J8:L8"/>
    <mergeCell ref="C13:D13"/>
    <mergeCell ref="C14:D14"/>
    <mergeCell ref="J15:L15"/>
    <mergeCell ref="C16:D16"/>
    <mergeCell ref="J16:L16"/>
    <mergeCell ref="C17:D17"/>
    <mergeCell ref="H8:I10"/>
    <mergeCell ref="C9:D10"/>
    <mergeCell ref="J9:L10"/>
    <mergeCell ref="H11:M14"/>
  </mergeCells>
  <phoneticPr fontId="1" type="Hiragana"/>
  <dataValidations count="3">
    <dataValidation type="list" allowBlank="1" showDropDown="0" showInputMessage="1" showErrorMessage="1" sqref="C17:D17">
      <formula1>"5人槽,7人槽,10人槽"</formula1>
    </dataValidation>
    <dataValidation type="custom" allowBlank="1" showDropDown="0" showInputMessage="1" showErrorMessage="1" sqref="C14:D14 E11">
      <formula1>OR(#REF!&lt;&gt;"公共下水道",#REF!&lt;&gt;"農業集落排水",#REF!&lt;&gt;"公共設置型浄化槽")</formula1>
    </dataValidation>
    <dataValidation allowBlank="1" showDropDown="0" showInputMessage="1" showErrorMessage="1" prompt="水道を使用していない方は、_x000a_「14立方メートル×人数」で汚水量を_x000a_算出して入力してください" sqref="C9:D10"/>
  </dataValidations>
  <pageMargins left="0.7" right="0.7" top="0.75" bottom="0.75" header="0.3" footer="0.3"/>
  <pageSetup paperSize="9" scale="63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3"/>
  <sheetViews>
    <sheetView workbookViewId="0">
      <selection activeCell="C3" sqref="C3"/>
    </sheetView>
  </sheetViews>
  <sheetFormatPr defaultRowHeight="18.75"/>
  <cols>
    <col min="1" max="1" width="29.125" customWidth="1"/>
    <col min="2" max="2" width="8.5" customWidth="1"/>
    <col min="3" max="3" width="14.875" bestFit="1" customWidth="1"/>
    <col min="4" max="5" width="11.75" bestFit="1" customWidth="1"/>
  </cols>
  <sheetData>
    <row r="2" spans="1:8">
      <c r="C2" t="s">
        <v>3</v>
      </c>
      <c r="D2" t="s">
        <v>1</v>
      </c>
      <c r="E2" t="s">
        <v>0</v>
      </c>
      <c r="F2" t="s">
        <v>6</v>
      </c>
      <c r="G2" t="s">
        <v>5</v>
      </c>
      <c r="H2" t="s">
        <v>7</v>
      </c>
    </row>
    <row r="3" spans="1:8">
      <c r="A3" s="64">
        <f>C3</f>
        <v>30</v>
      </c>
      <c r="C3" s="65">
        <f>下水道使用料等シミュレーション!C9</f>
        <v>30</v>
      </c>
      <c r="D3" s="66">
        <f>ROUNDUP(C3/2,0)</f>
        <v>15</v>
      </c>
      <c r="E3" s="66">
        <f>C3-D3</f>
        <v>15</v>
      </c>
      <c r="F3" s="67">
        <f>ROUND((1100+IF(D3&gt;10,MIN(10,D3-10)*130,0)+IF(D3&gt;20,MIN(10,D3-20)*150,0)+IF(D3&gt;30,MIN(20,D3-30)*170,0)+IF(D3&gt;50,MIN(50,D3-50)*190,0)+IF(D3&gt;100,(D3-100)*210,0))*1.1,0)</f>
        <v>1925</v>
      </c>
      <c r="G3" s="67">
        <f>ROUND((1100+IF(E3&gt;10,MIN(10,E3-10)*130,0)+IF(E3&gt;20,MIN(10,E3-20)*150,0)+IF(E3&gt;30,MIN(20,E3-30)*170,0)+IF(E3&gt;50,MIN(50,E3-50)*190,0)+IF(E3&gt;100,(E3-100)*210,0))*1.1,0)</f>
        <v>1925</v>
      </c>
      <c r="H3" s="66">
        <f>(F3+G3)</f>
        <v>3850</v>
      </c>
    </row>
  </sheetData>
  <sheetProtection password="CCA7" sheet="1" objects="1" scenarios="1"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3"/>
  <sheetViews>
    <sheetView workbookViewId="0">
      <selection activeCell="A4" sqref="A4"/>
    </sheetView>
  </sheetViews>
  <sheetFormatPr defaultRowHeight="18.75"/>
  <cols>
    <col min="1" max="1" width="23.25" bestFit="1" customWidth="1"/>
    <col min="2" max="2" width="11.75" bestFit="1" customWidth="1"/>
  </cols>
  <sheetData>
    <row r="2" spans="1:7" ht="15" customHeight="1">
      <c r="B2" t="s">
        <v>3</v>
      </c>
      <c r="C2" t="s">
        <v>1</v>
      </c>
      <c r="D2" t="s">
        <v>0</v>
      </c>
      <c r="E2" t="s">
        <v>6</v>
      </c>
      <c r="F2" t="s">
        <v>5</v>
      </c>
      <c r="G2" t="s">
        <v>7</v>
      </c>
    </row>
    <row r="3" spans="1:7">
      <c r="A3" s="64">
        <f>B3</f>
        <v>30</v>
      </c>
      <c r="B3" s="65">
        <f>下水道使用料等シミュレーション!C9</f>
        <v>30</v>
      </c>
      <c r="C3" s="66">
        <f>ROUNDUP(B3/2,0)</f>
        <v>15</v>
      </c>
      <c r="D3" s="66">
        <f>B3-C3</f>
        <v>15</v>
      </c>
      <c r="E3" s="67">
        <f>ROUND(((610+IF(C3&gt;5,MIN(5,C3-5)*122,0)+IF(C3&gt;10,MIN(10,C3-10)*144,0)+IF(C3&gt;20,MIN(10,C3-20)*166,0)+IF(C3&gt;30,MIN(20,C3-30)*188,0)+IF(C3&gt;50,MIN(50,C3-50)*210,0)+IF(C3&gt;100,(C3-100)*233,0))*1.1),0)</f>
        <v>2134</v>
      </c>
      <c r="F3" s="67">
        <f>ROUND((610+IF(D3&gt;5,MIN(5,D3-5)*122,0)+IF(D3&gt;10,MIN(10,D3-10)*144,0)+IF(D3&gt;20,MIN(10,D3-20)*166,0)+IF(D3&gt;30,MIN(20,D3-30)*188,0)+IF(D3&gt;50,MIN(50,D3-50)*210,0)+IF(D3&gt;100,(D3-100)*233,0))*1.1,0)</f>
        <v>2134</v>
      </c>
      <c r="G3" s="66">
        <f>(E3+F3)</f>
        <v>4268</v>
      </c>
    </row>
  </sheetData>
  <sheetProtection password="CCA7" sheet="1" objects="1" scenarios="1"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下水道使用料等シミュレーション</vt:lpstr>
      <vt:lpstr>下水</vt:lpstr>
      <vt:lpstr>新下水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亜矢</dc:creator>
  <cp:lastModifiedBy>柳田　亜矢</cp:lastModifiedBy>
  <dcterms:created xsi:type="dcterms:W3CDTF">2025-05-19T02:44:35Z</dcterms:created>
  <dcterms:modified xsi:type="dcterms:W3CDTF">2025-07-15T01:25:28Z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2025-07-15T01:25:28Z</vt:filetime>
  </property>
</Properties>
</file>